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ŠESD ataskaitų suvestinė 2016" sheetId="5" r:id="rId1"/>
  </sheets>
  <externalReferences>
    <externalReference r:id="rId2"/>
  </externalReferences>
  <definedNames>
    <definedName name="_xlnm._FilterDatabase" localSheetId="0" hidden="1">'ŠESD ataskaitų suvestinė 2016'!$A$6:$BC$334</definedName>
    <definedName name="EUconst_gpNm3">[1]EUwideConstants!$B$48</definedName>
    <definedName name="EUconst_hpa">[1]EUwideConstants!$B$46</definedName>
    <definedName name="EUconst_kNm3pa">[1]EUwideConstants!$B$49</definedName>
    <definedName name="EUconst_Nm3ph">[1]EUwideConstants!$B$47</definedName>
    <definedName name="EUconst_t">[1]EUwideConstants!$B$31</definedName>
  </definedNames>
  <calcPr calcId="152511"/>
</workbook>
</file>

<file path=xl/calcChain.xml><?xml version="1.0" encoding="utf-8"?>
<calcChain xmlns="http://schemas.openxmlformats.org/spreadsheetml/2006/main">
  <c r="BE332" i="5" l="1"/>
  <c r="BE333" i="5"/>
  <c r="BE334" i="5"/>
  <c r="BE310" i="5"/>
  <c r="BE185" i="5"/>
  <c r="BE186" i="5"/>
  <c r="BE187" i="5"/>
  <c r="BE188" i="5"/>
  <c r="BE189" i="5"/>
  <c r="BE190" i="5"/>
  <c r="BE191" i="5"/>
  <c r="BE192" i="5"/>
  <c r="BE193" i="5"/>
  <c r="BE194" i="5"/>
  <c r="BE195" i="5"/>
  <c r="BE196" i="5"/>
  <c r="BE197" i="5"/>
  <c r="BE198" i="5"/>
  <c r="BE199" i="5"/>
  <c r="BE200" i="5"/>
  <c r="BE201" i="5"/>
  <c r="BE181" i="5"/>
  <c r="BE182" i="5"/>
  <c r="BE183" i="5"/>
  <c r="BE143" i="5"/>
  <c r="BE125" i="5"/>
  <c r="BE91" i="5"/>
  <c r="BE92" i="5"/>
  <c r="BE93" i="5"/>
  <c r="BE94" i="5"/>
  <c r="BE45" i="5"/>
  <c r="BE46" i="5"/>
  <c r="A292" i="5"/>
  <c r="A293" i="5"/>
  <c r="A228" i="5"/>
  <c r="A10" i="5"/>
  <c r="A11" i="5"/>
  <c r="A12" i="5"/>
  <c r="A13" i="5"/>
  <c r="A14" i="5"/>
  <c r="A26" i="5"/>
  <c r="A15" i="5" l="1"/>
  <c r="A153" i="5"/>
  <c r="BD153" i="5"/>
  <c r="BE153" i="5"/>
  <c r="E153" i="5" l="1"/>
  <c r="F153" i="5"/>
  <c r="E91" i="5"/>
  <c r="E92" i="5"/>
  <c r="E93" i="5"/>
  <c r="E197" i="5" l="1"/>
  <c r="E198" i="5"/>
  <c r="E199" i="5"/>
  <c r="E200" i="5"/>
  <c r="E201" i="5"/>
  <c r="E190" i="5"/>
  <c r="E191" i="5"/>
  <c r="E192" i="5"/>
  <c r="E193" i="5"/>
  <c r="E194" i="5"/>
  <c r="E195" i="5"/>
  <c r="E196" i="5"/>
  <c r="E185" i="5"/>
  <c r="E186" i="5"/>
  <c r="E187" i="5"/>
  <c r="E188" i="5"/>
  <c r="E189" i="5"/>
  <c r="BE111" i="5" l="1"/>
  <c r="BE108" i="5"/>
  <c r="BE53" i="5" l="1"/>
  <c r="BE52" i="5"/>
  <c r="BD334" i="5" l="1"/>
  <c r="F334" i="5" s="1"/>
  <c r="BD332" i="5"/>
  <c r="F332" i="5" s="1"/>
  <c r="A332" i="5"/>
  <c r="BE331" i="5"/>
  <c r="BD331" i="5" s="1"/>
  <c r="F331" i="5" s="1"/>
  <c r="BE330" i="5"/>
  <c r="BD330" i="5" s="1"/>
  <c r="F330" i="5" s="1"/>
  <c r="BE329" i="5"/>
  <c r="BD329" i="5"/>
  <c r="F329" i="5" s="1"/>
  <c r="A329" i="5"/>
  <c r="BE328" i="5"/>
  <c r="BD328" i="5"/>
  <c r="F328" i="5" s="1"/>
  <c r="A328" i="5"/>
  <c r="BE327" i="5"/>
  <c r="BD327" i="5" s="1"/>
  <c r="F327" i="5" s="1"/>
  <c r="BE326" i="5"/>
  <c r="BD326" i="5"/>
  <c r="F326" i="5" s="1"/>
  <c r="A326" i="5"/>
  <c r="BE325" i="5"/>
  <c r="BD325" i="5"/>
  <c r="F325" i="5" s="1"/>
  <c r="A325" i="5"/>
  <c r="BE324" i="5"/>
  <c r="BD324" i="5"/>
  <c r="F324" i="5" s="1"/>
  <c r="A324" i="5"/>
  <c r="BE323" i="5"/>
  <c r="BD323" i="5"/>
  <c r="A323" i="5"/>
  <c r="BE322" i="5"/>
  <c r="BD322" i="5"/>
  <c r="A322" i="5"/>
  <c r="BE321" i="5"/>
  <c r="BD321" i="5" s="1"/>
  <c r="F321" i="5" s="1"/>
  <c r="BE320" i="5"/>
  <c r="BD320" i="5" s="1"/>
  <c r="F320" i="5" s="1"/>
  <c r="BE319" i="5"/>
  <c r="BD319" i="5"/>
  <c r="F319" i="5" s="1"/>
  <c r="A319" i="5"/>
  <c r="BE318" i="5"/>
  <c r="BD318" i="5"/>
  <c r="F318" i="5" s="1"/>
  <c r="A318" i="5"/>
  <c r="BE317" i="5"/>
  <c r="BD317" i="5" s="1"/>
  <c r="F317" i="5" s="1"/>
  <c r="BE316" i="5"/>
  <c r="BD316" i="5"/>
  <c r="F316" i="5" s="1"/>
  <c r="A316" i="5"/>
  <c r="BE315" i="5"/>
  <c r="BD315" i="5"/>
  <c r="A315" i="5"/>
  <c r="BE314" i="5"/>
  <c r="BD314" i="5" s="1"/>
  <c r="F314" i="5" s="1"/>
  <c r="BE313" i="5"/>
  <c r="BD313" i="5"/>
  <c r="F313" i="5" s="1"/>
  <c r="A313" i="5"/>
  <c r="BE312" i="5"/>
  <c r="BD312" i="5"/>
  <c r="F312" i="5" s="1"/>
  <c r="A312" i="5"/>
  <c r="BE311" i="5"/>
  <c r="BD311" i="5"/>
  <c r="A311" i="5"/>
  <c r="BE309" i="5"/>
  <c r="BD309" i="5" s="1"/>
  <c r="F309" i="5" s="1"/>
  <c r="BE308" i="5"/>
  <c r="BD308" i="5"/>
  <c r="F308" i="5" s="1"/>
  <c r="A308" i="5"/>
  <c r="BE307" i="5"/>
  <c r="BD307" i="5" s="1"/>
  <c r="F307" i="5" s="1"/>
  <c r="BE306" i="5"/>
  <c r="BD306" i="5"/>
  <c r="F306" i="5" s="1"/>
  <c r="A306" i="5"/>
  <c r="BE305" i="5"/>
  <c r="BD305" i="5"/>
  <c r="A305" i="5"/>
  <c r="BE304" i="5"/>
  <c r="BD304" i="5"/>
  <c r="F304" i="5" s="1"/>
  <c r="A304" i="5"/>
  <c r="BE303" i="5"/>
  <c r="BD303" i="5"/>
  <c r="F303" i="5" s="1"/>
  <c r="A303" i="5"/>
  <c r="BE302" i="5"/>
  <c r="BD302" i="5"/>
  <c r="A302" i="5"/>
  <c r="BE301" i="5"/>
  <c r="BD301" i="5" s="1"/>
  <c r="F301" i="5" s="1"/>
  <c r="BE300" i="5"/>
  <c r="BD300" i="5"/>
  <c r="F300" i="5" s="1"/>
  <c r="A300" i="5"/>
  <c r="BE299" i="5"/>
  <c r="BD299" i="5" s="1"/>
  <c r="F299" i="5" s="1"/>
  <c r="BE298" i="5"/>
  <c r="BD298" i="5"/>
  <c r="A298" i="5"/>
  <c r="BE297" i="5"/>
  <c r="BD297" i="5" s="1"/>
  <c r="F297" i="5" s="1"/>
  <c r="BE296" i="5"/>
  <c r="BD296" i="5"/>
  <c r="F296" i="5" s="1"/>
  <c r="A296" i="5"/>
  <c r="BE295" i="5"/>
  <c r="BD295" i="5"/>
  <c r="F295" i="5" s="1"/>
  <c r="A295" i="5"/>
  <c r="BE294" i="5"/>
  <c r="BD294" i="5" s="1"/>
  <c r="F294" i="5" s="1"/>
  <c r="BE293" i="5"/>
  <c r="BD293" i="5"/>
  <c r="F293" i="5" s="1"/>
  <c r="BE292" i="5"/>
  <c r="BD292" i="5"/>
  <c r="F292" i="5" s="1"/>
  <c r="BE291" i="5"/>
  <c r="BD291" i="5" s="1"/>
  <c r="F291" i="5" s="1"/>
  <c r="BE290" i="5"/>
  <c r="BD290" i="5"/>
  <c r="F290" i="5" s="1"/>
  <c r="A290" i="5"/>
  <c r="BE289" i="5"/>
  <c r="BD289" i="5"/>
  <c r="F289" i="5" s="1"/>
  <c r="A289" i="5"/>
  <c r="BE288" i="5"/>
  <c r="BD288" i="5" s="1"/>
  <c r="F288" i="5" s="1"/>
  <c r="BE287" i="5"/>
  <c r="BD287" i="5"/>
  <c r="F287" i="5" s="1"/>
  <c r="A287" i="5"/>
  <c r="BE286" i="5"/>
  <c r="BD286" i="5"/>
  <c r="A286" i="5"/>
  <c r="BE285" i="5"/>
  <c r="BD285" i="5" s="1"/>
  <c r="F285" i="5" s="1"/>
  <c r="BE284" i="5"/>
  <c r="BD284" i="5"/>
  <c r="F284" i="5" s="1"/>
  <c r="A284" i="5"/>
  <c r="BE283" i="5"/>
  <c r="BD283" i="5"/>
  <c r="F283" i="5" s="1"/>
  <c r="A283" i="5"/>
  <c r="BE282" i="5"/>
  <c r="BD282" i="5" s="1"/>
  <c r="F282" i="5" s="1"/>
  <c r="BE281" i="5"/>
  <c r="BD281" i="5"/>
  <c r="F281" i="5" s="1"/>
  <c r="A281" i="5"/>
  <c r="BE280" i="5"/>
  <c r="BD280" i="5" s="1"/>
  <c r="F280" i="5" s="1"/>
  <c r="BE279" i="5"/>
  <c r="BD279" i="5"/>
  <c r="A279" i="5"/>
  <c r="BE278" i="5"/>
  <c r="BD278" i="5"/>
  <c r="A278" i="5"/>
  <c r="BE277" i="5"/>
  <c r="BD277" i="5" s="1"/>
  <c r="F277" i="5" s="1"/>
  <c r="BE276" i="5"/>
  <c r="BD276" i="5"/>
  <c r="F276" i="5" s="1"/>
  <c r="A276" i="5"/>
  <c r="BE275" i="5"/>
  <c r="BD275" i="5" s="1"/>
  <c r="F275" i="5" s="1"/>
  <c r="BE274" i="5"/>
  <c r="BD274" i="5"/>
  <c r="F274" i="5" s="1"/>
  <c r="A274" i="5"/>
  <c r="BE273" i="5"/>
  <c r="BD273" i="5"/>
  <c r="F273" i="5" s="1"/>
  <c r="A273" i="5"/>
  <c r="BE272" i="5"/>
  <c r="BD272" i="5" s="1"/>
  <c r="F272" i="5" s="1"/>
  <c r="BE271" i="5"/>
  <c r="BD271" i="5"/>
  <c r="A271" i="5"/>
  <c r="BE270" i="5"/>
  <c r="BD270" i="5"/>
  <c r="F270" i="5" s="1"/>
  <c r="A270" i="5"/>
  <c r="BE269" i="5"/>
  <c r="BD269" i="5" s="1"/>
  <c r="F269" i="5" s="1"/>
  <c r="BE268" i="5"/>
  <c r="BD268" i="5"/>
  <c r="F268" i="5" s="1"/>
  <c r="A268" i="5"/>
  <c r="BE267" i="5"/>
  <c r="BD267" i="5"/>
  <c r="A267" i="5"/>
  <c r="BE266" i="5"/>
  <c r="BD266" i="5"/>
  <c r="A266" i="5"/>
  <c r="BE265" i="5"/>
  <c r="BD265" i="5"/>
  <c r="F265" i="5" s="1"/>
  <c r="A265" i="5"/>
  <c r="BE264" i="5"/>
  <c r="BD264" i="5"/>
  <c r="F264" i="5" s="1"/>
  <c r="A264" i="5"/>
  <c r="BE263" i="5"/>
  <c r="BD263" i="5" s="1"/>
  <c r="F263" i="5" s="1"/>
  <c r="BE262" i="5"/>
  <c r="BD262" i="5"/>
  <c r="A262" i="5"/>
  <c r="BE261" i="5"/>
  <c r="BD261" i="5"/>
  <c r="F261" i="5" s="1"/>
  <c r="A261" i="5"/>
  <c r="BE260" i="5"/>
  <c r="BD260" i="5"/>
  <c r="F260" i="5" s="1"/>
  <c r="A260" i="5"/>
  <c r="BE259" i="5"/>
  <c r="BD259" i="5"/>
  <c r="A259" i="5"/>
  <c r="BE258" i="5"/>
  <c r="BD258" i="5"/>
  <c r="A258" i="5"/>
  <c r="BE257" i="5"/>
  <c r="BD257" i="5" s="1"/>
  <c r="F257" i="5" s="1"/>
  <c r="BE256" i="5"/>
  <c r="BD256" i="5"/>
  <c r="F256" i="5" s="1"/>
  <c r="A256" i="5"/>
  <c r="BE255" i="5"/>
  <c r="BD255" i="5"/>
  <c r="A255" i="5"/>
  <c r="BE254" i="5"/>
  <c r="BD254" i="5"/>
  <c r="A254" i="5"/>
  <c r="BE253" i="5"/>
  <c r="BD253" i="5"/>
  <c r="F253" i="5" s="1"/>
  <c r="A253" i="5"/>
  <c r="BE252" i="5"/>
  <c r="BD252" i="5"/>
  <c r="F252" i="5" s="1"/>
  <c r="A252" i="5"/>
  <c r="BE251" i="5"/>
  <c r="BD251" i="5"/>
  <c r="F251" i="5" s="1"/>
  <c r="A251" i="5"/>
  <c r="BE250" i="5"/>
  <c r="BD250" i="5"/>
  <c r="A250" i="5"/>
  <c r="BE249" i="5"/>
  <c r="BD249" i="5"/>
  <c r="F249" i="5" s="1"/>
  <c r="A249" i="5"/>
  <c r="BE248" i="5"/>
  <c r="BD248" i="5"/>
  <c r="F248" i="5" s="1"/>
  <c r="A248" i="5"/>
  <c r="BE247" i="5"/>
  <c r="BD247" i="5"/>
  <c r="F247" i="5" s="1"/>
  <c r="A247" i="5"/>
  <c r="BE246" i="5"/>
  <c r="BD246" i="5" s="1"/>
  <c r="F246" i="5" s="1"/>
  <c r="BE245" i="5"/>
  <c r="BD245" i="5"/>
  <c r="F245" i="5" s="1"/>
  <c r="A245" i="5"/>
  <c r="BE244" i="5"/>
  <c r="BD244" i="5"/>
  <c r="F244" i="5" s="1"/>
  <c r="A244" i="5"/>
  <c r="BE243" i="5"/>
  <c r="BD243" i="5"/>
  <c r="F243" i="5" s="1"/>
  <c r="A243" i="5"/>
  <c r="BE242" i="5"/>
  <c r="BD242" i="5"/>
  <c r="F242" i="5" s="1"/>
  <c r="A242" i="5"/>
  <c r="BE241" i="5"/>
  <c r="BD241" i="5"/>
  <c r="F241" i="5" s="1"/>
  <c r="A241" i="5"/>
  <c r="BE240" i="5"/>
  <c r="BD240" i="5"/>
  <c r="F240" i="5" s="1"/>
  <c r="A240" i="5"/>
  <c r="BE239" i="5"/>
  <c r="BD239" i="5" s="1"/>
  <c r="F239" i="5" s="1"/>
  <c r="BE238" i="5"/>
  <c r="BD238" i="5"/>
  <c r="F238" i="5" s="1"/>
  <c r="A238" i="5"/>
  <c r="BE237" i="5"/>
  <c r="BD237" i="5"/>
  <c r="F237" i="5" s="1"/>
  <c r="A237" i="5"/>
  <c r="BE236" i="5"/>
  <c r="BD236" i="5"/>
  <c r="F236" i="5" s="1"/>
  <c r="A236" i="5"/>
  <c r="BE235" i="5"/>
  <c r="BD235" i="5" s="1"/>
  <c r="F235" i="5" s="1"/>
  <c r="BE234" i="5"/>
  <c r="BD234" i="5"/>
  <c r="F234" i="5" s="1"/>
  <c r="A234" i="5"/>
  <c r="BE233" i="5"/>
  <c r="BD233" i="5"/>
  <c r="F233" i="5" s="1"/>
  <c r="A233" i="5"/>
  <c r="BE232" i="5"/>
  <c r="BD232" i="5"/>
  <c r="F232" i="5" s="1"/>
  <c r="A232" i="5"/>
  <c r="BE231" i="5"/>
  <c r="BD231" i="5"/>
  <c r="F231" i="5" s="1"/>
  <c r="A231" i="5"/>
  <c r="BE230" i="5"/>
  <c r="BD230" i="5"/>
  <c r="F230" i="5" s="1"/>
  <c r="A230" i="5"/>
  <c r="BE229" i="5"/>
  <c r="BE228" i="5"/>
  <c r="BD228" i="5"/>
  <c r="F228" i="5" s="1"/>
  <c r="BE227" i="5"/>
  <c r="BD227" i="5" s="1"/>
  <c r="F227" i="5" s="1"/>
  <c r="BE226" i="5"/>
  <c r="BD226" i="5"/>
  <c r="F226" i="5" s="1"/>
  <c r="A226" i="5"/>
  <c r="BE225" i="5"/>
  <c r="BD225" i="5"/>
  <c r="F225" i="5" s="1"/>
  <c r="BE224" i="5"/>
  <c r="BD224" i="5" s="1"/>
  <c r="F224" i="5" s="1"/>
  <c r="BE223" i="5"/>
  <c r="BD223" i="5"/>
  <c r="F223" i="5" s="1"/>
  <c r="A223" i="5"/>
  <c r="BE222" i="5"/>
  <c r="BD222" i="5" s="1"/>
  <c r="F222" i="5" s="1"/>
  <c r="BE221" i="5"/>
  <c r="BD221" i="5"/>
  <c r="F221" i="5" s="1"/>
  <c r="A221" i="5"/>
  <c r="BE220" i="5"/>
  <c r="BD220" i="5"/>
  <c r="F220" i="5" s="1"/>
  <c r="A220" i="5"/>
  <c r="BE219" i="5"/>
  <c r="BD219" i="5" s="1"/>
  <c r="F219" i="5" s="1"/>
  <c r="BE218" i="5"/>
  <c r="BD218" i="5"/>
  <c r="F218" i="5" s="1"/>
  <c r="A218" i="5"/>
  <c r="BE217" i="5"/>
  <c r="BD217" i="5"/>
  <c r="F217" i="5" s="1"/>
  <c r="A217" i="5"/>
  <c r="BE216" i="5"/>
  <c r="BD216" i="5"/>
  <c r="F216" i="5" s="1"/>
  <c r="A216" i="5"/>
  <c r="BE215" i="5"/>
  <c r="BD215" i="5" s="1"/>
  <c r="F215" i="5" s="1"/>
  <c r="BE214" i="5"/>
  <c r="BD214" i="5" s="1"/>
  <c r="F214" i="5" s="1"/>
  <c r="BE213" i="5"/>
  <c r="BD213" i="5"/>
  <c r="F213" i="5" s="1"/>
  <c r="A213" i="5"/>
  <c r="BE212" i="5"/>
  <c r="BD212" i="5"/>
  <c r="F212" i="5" s="1"/>
  <c r="A212" i="5"/>
  <c r="BE211" i="5"/>
  <c r="BD211" i="5" s="1"/>
  <c r="F211" i="5" s="1"/>
  <c r="BE210" i="5"/>
  <c r="BD210" i="5"/>
  <c r="F210" i="5" s="1"/>
  <c r="A210" i="5"/>
  <c r="BE209" i="5"/>
  <c r="BD209" i="5" s="1"/>
  <c r="F209" i="5" s="1"/>
  <c r="BE208" i="5"/>
  <c r="BD208" i="5"/>
  <c r="F208" i="5" s="1"/>
  <c r="A208" i="5"/>
  <c r="BE207" i="5"/>
  <c r="BD207" i="5" s="1"/>
  <c r="F207" i="5" s="1"/>
  <c r="BE206" i="5"/>
  <c r="BD206" i="5"/>
  <c r="F206" i="5" s="1"/>
  <c r="A206" i="5"/>
  <c r="BE205" i="5"/>
  <c r="BD205" i="5"/>
  <c r="F205" i="5" s="1"/>
  <c r="A205" i="5"/>
  <c r="BE204" i="5"/>
  <c r="BD204" i="5"/>
  <c r="F204" i="5" s="1"/>
  <c r="A204" i="5"/>
  <c r="BE203" i="5"/>
  <c r="BD203" i="5"/>
  <c r="A203" i="5"/>
  <c r="BE202" i="5"/>
  <c r="BD202" i="5" s="1"/>
  <c r="F202" i="5" s="1"/>
  <c r="BD180" i="5"/>
  <c r="BE178" i="5"/>
  <c r="BD178" i="5"/>
  <c r="F178" i="5" s="1"/>
  <c r="A178" i="5"/>
  <c r="BE177" i="5"/>
  <c r="BD177" i="5" s="1"/>
  <c r="F177" i="5" s="1"/>
  <c r="BE176" i="5"/>
  <c r="BD176" i="5"/>
  <c r="F176" i="5" s="1"/>
  <c r="A176" i="5"/>
  <c r="BE175" i="5"/>
  <c r="BD175" i="5" s="1"/>
  <c r="F175" i="5" s="1"/>
  <c r="BE174" i="5"/>
  <c r="BD174" i="5"/>
  <c r="F174" i="5" s="1"/>
  <c r="BE173" i="5"/>
  <c r="BD173" i="5" s="1"/>
  <c r="F173" i="5" s="1"/>
  <c r="BE172" i="5"/>
  <c r="BD172" i="5"/>
  <c r="F172" i="5" s="1"/>
  <c r="A172" i="5"/>
  <c r="BE171" i="5"/>
  <c r="BD171" i="5"/>
  <c r="F171" i="5" s="1"/>
  <c r="A171" i="5"/>
  <c r="BE170" i="5"/>
  <c r="BD170" i="5" s="1"/>
  <c r="F170" i="5" s="1"/>
  <c r="BE169" i="5"/>
  <c r="BD169" i="5"/>
  <c r="F169" i="5" s="1"/>
  <c r="A169" i="5"/>
  <c r="BE168" i="5"/>
  <c r="BD168" i="5" s="1"/>
  <c r="F168" i="5" s="1"/>
  <c r="BE167" i="5"/>
  <c r="BD167" i="5"/>
  <c r="F167" i="5" s="1"/>
  <c r="A167" i="5"/>
  <c r="BE166" i="5"/>
  <c r="BD166" i="5"/>
  <c r="F166" i="5" s="1"/>
  <c r="A166" i="5"/>
  <c r="BE165" i="5"/>
  <c r="BD165" i="5" s="1"/>
  <c r="F165" i="5" s="1"/>
  <c r="BE164" i="5"/>
  <c r="BD164" i="5" s="1"/>
  <c r="F164" i="5" s="1"/>
  <c r="BE163" i="5"/>
  <c r="BD163" i="5"/>
  <c r="F163" i="5" s="1"/>
  <c r="A163" i="5"/>
  <c r="BE162" i="5"/>
  <c r="BD162" i="5"/>
  <c r="F162" i="5" s="1"/>
  <c r="A162" i="5"/>
  <c r="BE161" i="5"/>
  <c r="BD161" i="5"/>
  <c r="F161" i="5" s="1"/>
  <c r="A161" i="5"/>
  <c r="BE160" i="5"/>
  <c r="BD160" i="5"/>
  <c r="F160" i="5" s="1"/>
  <c r="A160" i="5"/>
  <c r="BE159" i="5"/>
  <c r="BD159" i="5" s="1"/>
  <c r="F159" i="5" s="1"/>
  <c r="BE158" i="5"/>
  <c r="BD158" i="5"/>
  <c r="F158" i="5" s="1"/>
  <c r="A158" i="5"/>
  <c r="BE156" i="5"/>
  <c r="BD156" i="5" s="1"/>
  <c r="F156" i="5" s="1"/>
  <c r="BE155" i="5"/>
  <c r="BD155" i="5" s="1"/>
  <c r="F155" i="5" s="1"/>
  <c r="BE154" i="5"/>
  <c r="BD154" i="5"/>
  <c r="F154" i="5" s="1"/>
  <c r="A154" i="5"/>
  <c r="BE152" i="5"/>
  <c r="BD152" i="5"/>
  <c r="F152" i="5" s="1"/>
  <c r="A152" i="5"/>
  <c r="BE151" i="5"/>
  <c r="BD151" i="5"/>
  <c r="F151" i="5" s="1"/>
  <c r="A151" i="5"/>
  <c r="BE150" i="5"/>
  <c r="BD150" i="5" s="1"/>
  <c r="F150" i="5" s="1"/>
  <c r="BE149" i="5"/>
  <c r="BD149" i="5"/>
  <c r="F149" i="5" s="1"/>
  <c r="A149" i="5"/>
  <c r="BE148" i="5"/>
  <c r="BD148" i="5" s="1"/>
  <c r="F148" i="5" s="1"/>
  <c r="BE147" i="5"/>
  <c r="BD147" i="5"/>
  <c r="A147" i="5"/>
  <c r="BE146" i="5"/>
  <c r="BD146" i="5"/>
  <c r="A146" i="5"/>
  <c r="BE145" i="5"/>
  <c r="BD145" i="5"/>
  <c r="A145" i="5"/>
  <c r="BE144" i="5"/>
  <c r="BD144" i="5"/>
  <c r="E144" i="5" s="1"/>
  <c r="A144" i="5"/>
  <c r="BE142" i="5"/>
  <c r="BD142" i="5"/>
  <c r="F142" i="5" s="1"/>
  <c r="A142" i="5"/>
  <c r="BE141" i="5"/>
  <c r="BD141" i="5"/>
  <c r="F141" i="5" s="1"/>
  <c r="A141" i="5"/>
  <c r="BE140" i="5"/>
  <c r="BD140" i="5"/>
  <c r="F140" i="5" s="1"/>
  <c r="A140" i="5"/>
  <c r="BE139" i="5"/>
  <c r="BD139" i="5"/>
  <c r="F139" i="5" s="1"/>
  <c r="A139" i="5"/>
  <c r="BE138" i="5"/>
  <c r="BD138" i="5"/>
  <c r="F138" i="5" s="1"/>
  <c r="A138" i="5"/>
  <c r="BE137" i="5"/>
  <c r="BD137" i="5"/>
  <c r="F137" i="5" s="1"/>
  <c r="A137" i="5"/>
  <c r="BE136" i="5"/>
  <c r="BD136" i="5"/>
  <c r="F136" i="5" s="1"/>
  <c r="A136" i="5"/>
  <c r="BE135" i="5"/>
  <c r="BD135" i="5"/>
  <c r="F135" i="5" s="1"/>
  <c r="A135" i="5"/>
  <c r="BE134" i="5"/>
  <c r="BD134" i="5"/>
  <c r="F134" i="5" s="1"/>
  <c r="A134" i="5"/>
  <c r="BE133" i="5"/>
  <c r="BD133" i="5"/>
  <c r="F133" i="5" s="1"/>
  <c r="A133" i="5"/>
  <c r="BE132" i="5"/>
  <c r="BD132" i="5"/>
  <c r="F132" i="5" s="1"/>
  <c r="A132" i="5"/>
  <c r="BE131" i="5"/>
  <c r="BD131" i="5"/>
  <c r="F131" i="5" s="1"/>
  <c r="A131" i="5"/>
  <c r="BE130" i="5"/>
  <c r="BD130" i="5" s="1"/>
  <c r="F130" i="5" s="1"/>
  <c r="BE129" i="5"/>
  <c r="BD129" i="5"/>
  <c r="F129" i="5" s="1"/>
  <c r="A129" i="5"/>
  <c r="BE128" i="5"/>
  <c r="BD128" i="5"/>
  <c r="F128" i="5" s="1"/>
  <c r="A128" i="5"/>
  <c r="BE127" i="5"/>
  <c r="BD127" i="5" s="1"/>
  <c r="F127" i="5" s="1"/>
  <c r="BE126" i="5"/>
  <c r="BD126" i="5"/>
  <c r="F126" i="5" s="1"/>
  <c r="A126" i="5"/>
  <c r="E125" i="5"/>
  <c r="BE124" i="5"/>
  <c r="BD124" i="5" s="1"/>
  <c r="F124" i="5" s="1"/>
  <c r="BE123" i="5"/>
  <c r="BD123" i="5"/>
  <c r="F123" i="5" s="1"/>
  <c r="A123" i="5"/>
  <c r="BE122" i="5"/>
  <c r="BD122" i="5"/>
  <c r="F122" i="5" s="1"/>
  <c r="A122" i="5"/>
  <c r="BE121" i="5"/>
  <c r="BD121" i="5" s="1"/>
  <c r="F121" i="5" s="1"/>
  <c r="BE120" i="5"/>
  <c r="BD120" i="5" s="1"/>
  <c r="F120" i="5" s="1"/>
  <c r="BE119" i="5"/>
  <c r="BD119" i="5"/>
  <c r="F119" i="5" s="1"/>
  <c r="A119" i="5"/>
  <c r="BE118" i="5"/>
  <c r="BD118" i="5" s="1"/>
  <c r="F118" i="5" s="1"/>
  <c r="BE117" i="5"/>
  <c r="BD117" i="5"/>
  <c r="F117" i="5" s="1"/>
  <c r="A117" i="5"/>
  <c r="BE116" i="5"/>
  <c r="BD116" i="5" s="1"/>
  <c r="F116" i="5" s="1"/>
  <c r="BE115" i="5"/>
  <c r="BD115" i="5"/>
  <c r="F115" i="5" s="1"/>
  <c r="A115" i="5"/>
  <c r="BE114" i="5"/>
  <c r="BD114" i="5"/>
  <c r="F114" i="5" s="1"/>
  <c r="A114" i="5"/>
  <c r="BE113" i="5"/>
  <c r="BD113" i="5"/>
  <c r="F113" i="5" s="1"/>
  <c r="A113" i="5"/>
  <c r="BE112" i="5"/>
  <c r="BD112" i="5" s="1"/>
  <c r="F112" i="5" s="1"/>
  <c r="BE110" i="5"/>
  <c r="BD110" i="5"/>
  <c r="F110" i="5" s="1"/>
  <c r="A110" i="5"/>
  <c r="BE109" i="5"/>
  <c r="BD109" i="5" s="1"/>
  <c r="F109" i="5" s="1"/>
  <c r="BE107" i="5"/>
  <c r="BD107" i="5"/>
  <c r="F107" i="5" s="1"/>
  <c r="A107" i="5"/>
  <c r="BE106" i="5"/>
  <c r="BD106" i="5" s="1"/>
  <c r="F106" i="5" s="1"/>
  <c r="BE105" i="5"/>
  <c r="BD105" i="5"/>
  <c r="F105" i="5" s="1"/>
  <c r="A105" i="5"/>
  <c r="BE104" i="5"/>
  <c r="BD104" i="5" s="1"/>
  <c r="F104" i="5" s="1"/>
  <c r="BE103" i="5"/>
  <c r="BD103" i="5"/>
  <c r="F103" i="5" s="1"/>
  <c r="A103" i="5"/>
  <c r="BE102" i="5"/>
  <c r="BD102" i="5"/>
  <c r="A102" i="5"/>
  <c r="BE101" i="5"/>
  <c r="BD101" i="5"/>
  <c r="F101" i="5" s="1"/>
  <c r="A101" i="5"/>
  <c r="BE100" i="5"/>
  <c r="BD100" i="5"/>
  <c r="F100" i="5" s="1"/>
  <c r="A100" i="5"/>
  <c r="BE99" i="5"/>
  <c r="BD99" i="5"/>
  <c r="F99" i="5" s="1"/>
  <c r="A99" i="5"/>
  <c r="BE98" i="5"/>
  <c r="BD98" i="5"/>
  <c r="A98" i="5"/>
  <c r="BE97" i="5"/>
  <c r="BD97" i="5"/>
  <c r="F97" i="5" s="1"/>
  <c r="A97" i="5"/>
  <c r="BE96" i="5"/>
  <c r="BD96" i="5"/>
  <c r="F96" i="5" s="1"/>
  <c r="A96" i="5"/>
  <c r="BE95" i="5"/>
  <c r="BD95" i="5"/>
  <c r="F95" i="5" s="1"/>
  <c r="A95" i="5"/>
  <c r="BD94" i="5"/>
  <c r="F94" i="5" s="1"/>
  <c r="A94" i="5"/>
  <c r="BE90" i="5"/>
  <c r="BD90" i="5"/>
  <c r="F90" i="5" s="1"/>
  <c r="A90" i="5"/>
  <c r="BE89" i="5"/>
  <c r="BD89" i="5"/>
  <c r="F89" i="5" s="1"/>
  <c r="A89" i="5"/>
  <c r="BE88" i="5"/>
  <c r="BD88" i="5"/>
  <c r="F88" i="5" s="1"/>
  <c r="A88" i="5"/>
  <c r="BE87" i="5"/>
  <c r="BD87" i="5"/>
  <c r="A87" i="5"/>
  <c r="BE86" i="5"/>
  <c r="BD86" i="5"/>
  <c r="F86" i="5" s="1"/>
  <c r="A86" i="5"/>
  <c r="BE85" i="5"/>
  <c r="BD85" i="5"/>
  <c r="F85" i="5" s="1"/>
  <c r="A85" i="5"/>
  <c r="BE84" i="5"/>
  <c r="BD84" i="5"/>
  <c r="F84" i="5" s="1"/>
  <c r="A84" i="5"/>
  <c r="BE83" i="5"/>
  <c r="BD83" i="5"/>
  <c r="A83" i="5"/>
  <c r="BE82" i="5"/>
  <c r="BD82" i="5"/>
  <c r="F82" i="5" s="1"/>
  <c r="A82" i="5"/>
  <c r="BE81" i="5"/>
  <c r="BD81" i="5"/>
  <c r="F81" i="5" s="1"/>
  <c r="A81" i="5"/>
  <c r="BE80" i="5"/>
  <c r="BD80" i="5"/>
  <c r="F80" i="5" s="1"/>
  <c r="A80" i="5"/>
  <c r="BE79" i="5"/>
  <c r="BD79" i="5" s="1"/>
  <c r="F79" i="5" s="1"/>
  <c r="BE78" i="5"/>
  <c r="BD78" i="5"/>
  <c r="F78" i="5" s="1"/>
  <c r="A78" i="5"/>
  <c r="BE77" i="5"/>
  <c r="BD77" i="5" s="1"/>
  <c r="F77" i="5" s="1"/>
  <c r="BE76" i="5"/>
  <c r="BD76" i="5"/>
  <c r="F76" i="5" s="1"/>
  <c r="A76" i="5"/>
  <c r="BE75" i="5"/>
  <c r="BD75" i="5"/>
  <c r="A75" i="5"/>
  <c r="BE74" i="5"/>
  <c r="BD74" i="5" s="1"/>
  <c r="F74" i="5" s="1"/>
  <c r="BE73" i="5"/>
  <c r="BD73" i="5"/>
  <c r="F73" i="5" s="1"/>
  <c r="A73" i="5"/>
  <c r="BE72" i="5"/>
  <c r="BD72" i="5"/>
  <c r="F72" i="5" s="1"/>
  <c r="A72" i="5"/>
  <c r="BE71" i="5"/>
  <c r="BD71" i="5"/>
  <c r="A71" i="5"/>
  <c r="BE70" i="5"/>
  <c r="BD70" i="5" s="1"/>
  <c r="F70" i="5" s="1"/>
  <c r="BE69" i="5"/>
  <c r="BD69" i="5" s="1"/>
  <c r="F69" i="5" s="1"/>
  <c r="BE68" i="5"/>
  <c r="BD68" i="5"/>
  <c r="F68" i="5" s="1"/>
  <c r="A68" i="5"/>
  <c r="BE67" i="5"/>
  <c r="BD67" i="5" s="1"/>
  <c r="F67" i="5" s="1"/>
  <c r="BE66" i="5"/>
  <c r="BD66" i="5"/>
  <c r="F66" i="5" s="1"/>
  <c r="A66" i="5"/>
  <c r="BE65" i="5"/>
  <c r="BD65" i="5"/>
  <c r="F65" i="5" s="1"/>
  <c r="A65" i="5"/>
  <c r="BE64" i="5"/>
  <c r="BD64" i="5"/>
  <c r="F64" i="5" s="1"/>
  <c r="A64" i="5"/>
  <c r="BE63" i="5"/>
  <c r="BD63" i="5" s="1"/>
  <c r="F63" i="5" s="1"/>
  <c r="BE62" i="5"/>
  <c r="BD62" i="5"/>
  <c r="F62" i="5" s="1"/>
  <c r="A62" i="5"/>
  <c r="BE61" i="5"/>
  <c r="BD61" i="5"/>
  <c r="F61" i="5" s="1"/>
  <c r="A61" i="5"/>
  <c r="BE60" i="5"/>
  <c r="BD60" i="5" s="1"/>
  <c r="F60" i="5" s="1"/>
  <c r="BE58" i="5"/>
  <c r="BD58" i="5" s="1"/>
  <c r="F58" i="5" s="1"/>
  <c r="BE57" i="5"/>
  <c r="BD57" i="5"/>
  <c r="F57" i="5" s="1"/>
  <c r="A57" i="5"/>
  <c r="BE56" i="5"/>
  <c r="BD56" i="5"/>
  <c r="F56" i="5" s="1"/>
  <c r="A56" i="5"/>
  <c r="BE55" i="5"/>
  <c r="BD55" i="5"/>
  <c r="A55" i="5"/>
  <c r="BE54" i="5"/>
  <c r="BD54" i="5" s="1"/>
  <c r="F54" i="5" s="1"/>
  <c r="BE51" i="5"/>
  <c r="BD51" i="5"/>
  <c r="A51" i="5"/>
  <c r="BE50" i="5"/>
  <c r="BD50" i="5" s="1"/>
  <c r="F50" i="5" s="1"/>
  <c r="BE49" i="5"/>
  <c r="BD49" i="5"/>
  <c r="A49" i="5"/>
  <c r="BE48" i="5"/>
  <c r="BD48" i="5"/>
  <c r="F48" i="5" s="1"/>
  <c r="A48" i="5"/>
  <c r="BE47" i="5"/>
  <c r="BD47" i="5"/>
  <c r="A47" i="5"/>
  <c r="BE44" i="5"/>
  <c r="BD44" i="5" s="1"/>
  <c r="F44" i="5" s="1"/>
  <c r="BE43" i="5"/>
  <c r="BD43" i="5"/>
  <c r="A43" i="5"/>
  <c r="BE42" i="5"/>
  <c r="BD42" i="5"/>
  <c r="F42" i="5" s="1"/>
  <c r="A42" i="5"/>
  <c r="BE41" i="5"/>
  <c r="BD41" i="5" s="1"/>
  <c r="F41" i="5" s="1"/>
  <c r="BE40" i="5"/>
  <c r="BD40" i="5"/>
  <c r="F40" i="5" s="1"/>
  <c r="A40" i="5"/>
  <c r="BE39" i="5"/>
  <c r="BD39" i="5" s="1"/>
  <c r="F39" i="5" s="1"/>
  <c r="BE38" i="5"/>
  <c r="BD38" i="5"/>
  <c r="F38" i="5" s="1"/>
  <c r="A38" i="5"/>
  <c r="BE37" i="5"/>
  <c r="BD37" i="5" s="1"/>
  <c r="F37" i="5" s="1"/>
  <c r="BE36" i="5"/>
  <c r="BD36" i="5"/>
  <c r="F36" i="5" s="1"/>
  <c r="A36" i="5"/>
  <c r="BE35" i="5"/>
  <c r="BD35" i="5"/>
  <c r="A35" i="5"/>
  <c r="BE34" i="5"/>
  <c r="BD34" i="5"/>
  <c r="F34" i="5" s="1"/>
  <c r="A34" i="5"/>
  <c r="BE33" i="5"/>
  <c r="BD33" i="5" s="1"/>
  <c r="F33" i="5" s="1"/>
  <c r="BE32" i="5"/>
  <c r="BD32" i="5"/>
  <c r="F32" i="5" s="1"/>
  <c r="A32" i="5"/>
  <c r="BE31" i="5"/>
  <c r="BD31" i="5" s="1"/>
  <c r="F31" i="5" s="1"/>
  <c r="BE30" i="5"/>
  <c r="BD30" i="5"/>
  <c r="F30" i="5" s="1"/>
  <c r="A30" i="5"/>
  <c r="BE29" i="5"/>
  <c r="BD29" i="5" s="1"/>
  <c r="F29" i="5" s="1"/>
  <c r="BE28" i="5"/>
  <c r="BD28" i="5"/>
  <c r="F28" i="5" s="1"/>
  <c r="A28" i="5"/>
  <c r="BE27" i="5"/>
  <c r="BD27" i="5" s="1"/>
  <c r="F27" i="5" s="1"/>
  <c r="BD26" i="5"/>
  <c r="F26" i="5" s="1"/>
  <c r="BE24" i="5"/>
  <c r="BD24" i="5"/>
  <c r="F24" i="5" s="1"/>
  <c r="A24" i="5"/>
  <c r="BE23" i="5"/>
  <c r="BD23" i="5" s="1"/>
  <c r="F23" i="5" s="1"/>
  <c r="BE22" i="5"/>
  <c r="BD22" i="5"/>
  <c r="A22" i="5"/>
  <c r="BE21" i="5"/>
  <c r="BD21" i="5"/>
  <c r="F21" i="5" s="1"/>
  <c r="A21" i="5"/>
  <c r="BE20" i="5"/>
  <c r="BD20" i="5"/>
  <c r="F20" i="5" s="1"/>
  <c r="A20" i="5"/>
  <c r="BE19" i="5"/>
  <c r="BD19" i="5"/>
  <c r="F19" i="5" s="1"/>
  <c r="A19" i="5"/>
  <c r="BE18" i="5"/>
  <c r="BD18" i="5" s="1"/>
  <c r="BE17" i="5"/>
  <c r="BD17" i="5"/>
  <c r="F17" i="5" s="1"/>
  <c r="A17" i="5"/>
  <c r="BE16" i="5"/>
  <c r="BD16" i="5"/>
  <c r="F16" i="5" s="1"/>
  <c r="A16" i="5"/>
  <c r="BE15" i="5"/>
  <c r="BD15" i="5" s="1"/>
  <c r="BE14" i="5"/>
  <c r="BD14" i="5"/>
  <c r="BE13" i="5"/>
  <c r="BD13" i="5"/>
  <c r="F13" i="5" s="1"/>
  <c r="BE12" i="5"/>
  <c r="BD12" i="5"/>
  <c r="F12" i="5" s="1"/>
  <c r="BE11" i="5"/>
  <c r="BD11" i="5"/>
  <c r="F11" i="5" s="1"/>
  <c r="BE10" i="5"/>
  <c r="BD10" i="5" s="1"/>
  <c r="F10" i="5" s="1"/>
  <c r="BE9" i="5"/>
  <c r="BD9" i="5"/>
  <c r="F9" i="5" s="1"/>
  <c r="BE8" i="5"/>
  <c r="BD8" i="5"/>
  <c r="F8" i="5" s="1"/>
  <c r="BE7" i="5"/>
  <c r="BD7" i="5" s="1"/>
  <c r="E7" i="5" s="1"/>
  <c r="E15" i="5" l="1"/>
  <c r="F15" i="5"/>
  <c r="E75" i="5"/>
  <c r="F75" i="5"/>
  <c r="E83" i="5"/>
  <c r="F83" i="5"/>
  <c r="E87" i="5"/>
  <c r="F87" i="5"/>
  <c r="E203" i="5"/>
  <c r="F203" i="5"/>
  <c r="E255" i="5"/>
  <c r="F255" i="5"/>
  <c r="E267" i="5"/>
  <c r="F267" i="5"/>
  <c r="E279" i="5"/>
  <c r="F279" i="5"/>
  <c r="E14" i="5"/>
  <c r="F14" i="5"/>
  <c r="E22" i="5"/>
  <c r="F22" i="5"/>
  <c r="E35" i="5"/>
  <c r="F35" i="5"/>
  <c r="E49" i="5"/>
  <c r="F49" i="5"/>
  <c r="E55" i="5"/>
  <c r="F55" i="5"/>
  <c r="E250" i="5"/>
  <c r="F250" i="5"/>
  <c r="E254" i="5"/>
  <c r="F254" i="5"/>
  <c r="E266" i="5"/>
  <c r="F266" i="5"/>
  <c r="E278" i="5"/>
  <c r="F278" i="5"/>
  <c r="E298" i="5"/>
  <c r="F298" i="5"/>
  <c r="E302" i="5"/>
  <c r="F302" i="5"/>
  <c r="E311" i="5"/>
  <c r="F311" i="5"/>
  <c r="E323" i="5"/>
  <c r="F323" i="5"/>
  <c r="E18" i="5"/>
  <c r="F18" i="5"/>
  <c r="E71" i="5"/>
  <c r="F71" i="5"/>
  <c r="E259" i="5"/>
  <c r="F259" i="5"/>
  <c r="E271" i="5"/>
  <c r="F271" i="5"/>
  <c r="E305" i="5"/>
  <c r="F305" i="5"/>
  <c r="E322" i="5"/>
  <c r="F322" i="5"/>
  <c r="E43" i="5"/>
  <c r="F43" i="5"/>
  <c r="E47" i="5"/>
  <c r="F47" i="5"/>
  <c r="E98" i="5"/>
  <c r="F98" i="5"/>
  <c r="E102" i="5"/>
  <c r="F102" i="5"/>
  <c r="E258" i="5"/>
  <c r="F258" i="5"/>
  <c r="E262" i="5"/>
  <c r="F262" i="5"/>
  <c r="E286" i="5"/>
  <c r="F286" i="5"/>
  <c r="E315" i="5"/>
  <c r="F315" i="5"/>
  <c r="E94" i="5"/>
  <c r="BD229" i="5"/>
  <c r="F229" i="5" s="1"/>
  <c r="E9" i="5"/>
  <c r="E12" i="5"/>
  <c r="E8" i="5"/>
  <c r="E10" i="5"/>
  <c r="E11" i="5"/>
  <c r="E26" i="5"/>
  <c r="E27" i="5"/>
  <c r="E180" i="5"/>
  <c r="E306" i="5"/>
  <c r="E318" i="5"/>
  <c r="E326" i="5"/>
  <c r="E319" i="5"/>
  <c r="E283" i="5"/>
  <c r="E174" i="5"/>
  <c r="E216" i="5"/>
  <c r="E209" i="5"/>
  <c r="E51" i="5"/>
  <c r="E107" i="5"/>
  <c r="E113" i="5"/>
  <c r="E114" i="5"/>
  <c r="E166" i="5"/>
  <c r="E251" i="5"/>
  <c r="E160" i="5"/>
  <c r="E131" i="5"/>
  <c r="E208" i="5"/>
  <c r="E135" i="5"/>
  <c r="E162" i="5"/>
  <c r="E20" i="5"/>
  <c r="E21" i="5"/>
  <c r="E44" i="5"/>
  <c r="E40" i="5"/>
  <c r="E212" i="5"/>
  <c r="E132" i="5"/>
  <c r="E133" i="5"/>
  <c r="E145" i="5"/>
  <c r="E146" i="5"/>
  <c r="E163" i="5"/>
  <c r="E167" i="5"/>
  <c r="E243" i="5"/>
  <c r="E247" i="5"/>
  <c r="E274" i="5"/>
  <c r="E287" i="5"/>
  <c r="E32" i="5"/>
  <c r="E36" i="5"/>
  <c r="E76" i="5"/>
  <c r="E128" i="5"/>
  <c r="E129" i="5"/>
  <c r="E171" i="5"/>
  <c r="E225" i="5"/>
  <c r="E270" i="5"/>
  <c r="E290" i="5"/>
  <c r="E121" i="5"/>
  <c r="E60" i="5"/>
  <c r="E16" i="5"/>
  <c r="E61" i="5"/>
  <c r="E117" i="5"/>
  <c r="E122" i="5"/>
  <c r="E136" i="5"/>
  <c r="E137" i="5"/>
  <c r="E139" i="5"/>
  <c r="E151" i="5"/>
  <c r="E152" i="5"/>
  <c r="E154" i="5"/>
  <c r="E158" i="5"/>
  <c r="E172" i="5"/>
  <c r="E178" i="5"/>
  <c r="E213" i="5"/>
  <c r="E217" i="5"/>
  <c r="E230" i="5"/>
  <c r="E234" i="5"/>
  <c r="E238" i="5"/>
  <c r="E242" i="5"/>
  <c r="E17" i="5"/>
  <c r="E24" i="5"/>
  <c r="E56" i="5"/>
  <c r="E57" i="5"/>
  <c r="E64" i="5"/>
  <c r="E65" i="5"/>
  <c r="E72" i="5"/>
  <c r="E73" i="5"/>
  <c r="E80" i="5"/>
  <c r="E81" i="5"/>
  <c r="E84" i="5"/>
  <c r="E85" i="5"/>
  <c r="E88" i="5"/>
  <c r="E89" i="5"/>
  <c r="E95" i="5"/>
  <c r="E96" i="5"/>
  <c r="E99" i="5"/>
  <c r="E100" i="5"/>
  <c r="E103" i="5"/>
  <c r="E140" i="5"/>
  <c r="E141" i="5"/>
  <c r="E176" i="5"/>
  <c r="E204" i="5"/>
  <c r="E220" i="5"/>
  <c r="E228" i="5"/>
  <c r="E231" i="5"/>
  <c r="E13" i="5"/>
  <c r="E28" i="5"/>
  <c r="E50" i="5"/>
  <c r="E68" i="5"/>
  <c r="E205" i="5"/>
  <c r="E221" i="5"/>
  <c r="F7" i="5"/>
  <c r="E67" i="5"/>
  <c r="E104" i="5"/>
  <c r="E106" i="5"/>
  <c r="E155" i="5"/>
  <c r="E159" i="5"/>
  <c r="E202" i="5"/>
  <c r="E19" i="5"/>
  <c r="E23" i="5"/>
  <c r="E29" i="5"/>
  <c r="E31" i="5"/>
  <c r="E69" i="5"/>
  <c r="E109" i="5"/>
  <c r="E112" i="5"/>
  <c r="E127" i="5"/>
  <c r="E33" i="5"/>
  <c r="E37" i="5"/>
  <c r="E39" i="5"/>
  <c r="E116" i="5"/>
  <c r="E148" i="5"/>
  <c r="E150" i="5"/>
  <c r="E164" i="5"/>
  <c r="E168" i="5"/>
  <c r="E170" i="5"/>
  <c r="E41" i="5"/>
  <c r="E63" i="5"/>
  <c r="E77" i="5"/>
  <c r="E79" i="5"/>
  <c r="E118" i="5"/>
  <c r="E120" i="5"/>
  <c r="E124" i="5"/>
  <c r="E175" i="5"/>
  <c r="E30" i="5"/>
  <c r="E34" i="5"/>
  <c r="E38" i="5"/>
  <c r="E42" i="5"/>
  <c r="E48" i="5"/>
  <c r="E54" i="5"/>
  <c r="E58" i="5"/>
  <c r="E62" i="5"/>
  <c r="E66" i="5"/>
  <c r="E70" i="5"/>
  <c r="E74" i="5"/>
  <c r="E78" i="5"/>
  <c r="E82" i="5"/>
  <c r="E86" i="5"/>
  <c r="E90" i="5"/>
  <c r="E97" i="5"/>
  <c r="E101" i="5"/>
  <c r="E105" i="5"/>
  <c r="E110" i="5"/>
  <c r="E115" i="5"/>
  <c r="E119" i="5"/>
  <c r="E123" i="5"/>
  <c r="E126" i="5"/>
  <c r="E130" i="5"/>
  <c r="E134" i="5"/>
  <c r="E138" i="5"/>
  <c r="E142" i="5"/>
  <c r="E147" i="5"/>
  <c r="E149" i="5"/>
  <c r="E156" i="5"/>
  <c r="E161" i="5"/>
  <c r="E165" i="5"/>
  <c r="E169" i="5"/>
  <c r="E173" i="5"/>
  <c r="E177" i="5"/>
  <c r="E235" i="5"/>
  <c r="E239" i="5"/>
  <c r="E275" i="5"/>
  <c r="E280" i="5"/>
  <c r="E282" i="5"/>
  <c r="E222" i="5"/>
  <c r="E224" i="5"/>
  <c r="E288" i="5"/>
  <c r="E297" i="5"/>
  <c r="E307" i="5"/>
  <c r="E309" i="5"/>
  <c r="E314" i="5"/>
  <c r="E330" i="5"/>
  <c r="E291" i="5"/>
  <c r="E294" i="5"/>
  <c r="E320" i="5"/>
  <c r="E327" i="5"/>
  <c r="E331" i="5"/>
  <c r="E207" i="5"/>
  <c r="E211" i="5"/>
  <c r="E214" i="5"/>
  <c r="E246" i="5"/>
  <c r="E263" i="5"/>
  <c r="E272" i="5"/>
  <c r="E299" i="5"/>
  <c r="E301" i="5"/>
  <c r="E206" i="5"/>
  <c r="E210" i="5"/>
  <c r="E218" i="5"/>
  <c r="E226" i="5"/>
  <c r="E232" i="5"/>
  <c r="E236" i="5"/>
  <c r="E240" i="5"/>
  <c r="E244" i="5"/>
  <c r="E248" i="5"/>
  <c r="E252" i="5"/>
  <c r="E256" i="5"/>
  <c r="E260" i="5"/>
  <c r="E264" i="5"/>
  <c r="E268" i="5"/>
  <c r="E276" i="5"/>
  <c r="E284" i="5"/>
  <c r="E292" i="5"/>
  <c r="E295" i="5"/>
  <c r="E303" i="5"/>
  <c r="E312" i="5"/>
  <c r="E316" i="5"/>
  <c r="E324" i="5"/>
  <c r="E328" i="5"/>
  <c r="E332" i="5"/>
  <c r="E334" i="5"/>
  <c r="E215" i="5"/>
  <c r="E219" i="5"/>
  <c r="E223" i="5"/>
  <c r="E227" i="5"/>
  <c r="E233" i="5"/>
  <c r="E237" i="5"/>
  <c r="E241" i="5"/>
  <c r="E245" i="5"/>
  <c r="E249" i="5"/>
  <c r="E253" i="5"/>
  <c r="E257" i="5"/>
  <c r="E261" i="5"/>
  <c r="E265" i="5"/>
  <c r="E269" i="5"/>
  <c r="E273" i="5"/>
  <c r="E277" i="5"/>
  <c r="E281" i="5"/>
  <c r="E285" i="5"/>
  <c r="E289" i="5"/>
  <c r="E293" i="5"/>
  <c r="E296" i="5"/>
  <c r="E300" i="5"/>
  <c r="E304" i="5"/>
  <c r="E308" i="5"/>
  <c r="E313" i="5"/>
  <c r="E317" i="5"/>
  <c r="E321" i="5"/>
  <c r="E325" i="5"/>
  <c r="E329" i="5"/>
  <c r="E229" i="5" l="1"/>
  <c r="A18" i="5"/>
  <c r="A23" i="5" l="1"/>
  <c r="A25" i="5" s="1"/>
  <c r="A27" i="5" s="1"/>
  <c r="A29" i="5" l="1"/>
  <c r="A31" i="5" s="1"/>
  <c r="A33" i="5" s="1"/>
  <c r="A37" i="5" s="1"/>
  <c r="A39" i="5" l="1"/>
  <c r="A41" i="5" l="1"/>
  <c r="A44" i="5" l="1"/>
  <c r="A50" i="5" s="1"/>
  <c r="A54" i="5" s="1"/>
  <c r="A58" i="5" s="1"/>
  <c r="A59" i="5" s="1"/>
  <c r="A60" i="5" s="1"/>
  <c r="A63" i="5" s="1"/>
  <c r="A67" i="5" s="1"/>
  <c r="A69" i="5" s="1"/>
  <c r="A70" i="5" s="1"/>
  <c r="A74" i="5" s="1"/>
  <c r="A77" i="5" s="1"/>
  <c r="A79" i="5" s="1"/>
  <c r="A104" i="5" s="1"/>
  <c r="A106" i="5" s="1"/>
  <c r="A109" i="5" s="1"/>
  <c r="A112" i="5" s="1"/>
  <c r="A116" i="5" s="1"/>
  <c r="A118" i="5" s="1"/>
  <c r="A120" i="5" s="1"/>
  <c r="A121" i="5" s="1"/>
  <c r="A124" i="5" s="1"/>
  <c r="A127" i="5" s="1"/>
  <c r="A130" i="5" s="1"/>
  <c r="A148" i="5" l="1"/>
  <c r="A150" i="5" s="1"/>
  <c r="A155" i="5" l="1"/>
  <c r="A156" i="5" s="1"/>
  <c r="A159" i="5" s="1"/>
  <c r="A164" i="5" s="1"/>
  <c r="A165" i="5" s="1"/>
  <c r="A168" i="5" s="1"/>
  <c r="A170" i="5" s="1"/>
  <c r="A173" i="5" s="1"/>
  <c r="A174" i="5"/>
  <c r="A180" i="5"/>
  <c r="A175" i="5" l="1"/>
  <c r="A177" i="5" s="1"/>
  <c r="A179" i="5" s="1"/>
  <c r="A184" i="5" l="1"/>
  <c r="A202" i="5" s="1"/>
  <c r="A207" i="5" s="1"/>
  <c r="A209" i="5" s="1"/>
  <c r="A211" i="5" s="1"/>
  <c r="A214" i="5" s="1"/>
  <c r="A215" i="5" s="1"/>
  <c r="A219" i="5" s="1"/>
  <c r="A222" i="5" s="1"/>
  <c r="A224" i="5" s="1"/>
  <c r="A225" i="5"/>
  <c r="A227" i="5" l="1"/>
  <c r="A229" i="5" s="1"/>
  <c r="A235" i="5" s="1"/>
  <c r="A239" i="5" s="1"/>
  <c r="A246" i="5" s="1"/>
  <c r="A257" i="5" s="1"/>
  <c r="A263" i="5" s="1"/>
  <c r="A269" i="5" s="1"/>
  <c r="A272" i="5" s="1"/>
  <c r="A275" i="5" s="1"/>
  <c r="A277" i="5" s="1"/>
  <c r="A280" i="5" s="1"/>
  <c r="A282" i="5" s="1"/>
  <c r="A285" i="5" s="1"/>
  <c r="A288" i="5" s="1"/>
  <c r="A291" i="5" s="1"/>
  <c r="A294" i="5" s="1"/>
  <c r="A297" i="5" l="1"/>
  <c r="A299" i="5" s="1"/>
  <c r="A301" i="5" s="1"/>
  <c r="A307" i="5" s="1"/>
  <c r="A309" i="5" s="1"/>
  <c r="A314" i="5" s="1"/>
  <c r="A317" i="5" s="1"/>
  <c r="A320" i="5" s="1"/>
  <c r="A321" i="5" s="1"/>
  <c r="A327" i="5" s="1"/>
  <c r="A330" i="5" s="1"/>
  <c r="A331" i="5" s="1"/>
  <c r="BE184" i="5" l="1"/>
  <c r="BD184" i="5" s="1"/>
  <c r="F184" i="5" s="1"/>
  <c r="E184" i="5" l="1"/>
  <c r="BE26" i="5"/>
  <c r="BE25" i="5"/>
  <c r="BD25" i="5" s="1"/>
  <c r="F25" i="5" s="1"/>
  <c r="E25" i="5" l="1"/>
  <c r="BE59" i="5"/>
  <c r="BD59" i="5" s="1"/>
  <c r="F59" i="5" s="1"/>
  <c r="E59" i="5" l="1"/>
  <c r="BE180" i="5"/>
  <c r="BE179" i="5"/>
  <c r="BD179" i="5" s="1"/>
  <c r="F179" i="5" s="1"/>
  <c r="E179" i="5" l="1"/>
  <c r="E3" i="5" l="1"/>
  <c r="E2" i="5"/>
  <c r="E1" i="5"/>
  <c r="E5" i="5" l="1"/>
  <c r="F5" i="5" s="1"/>
  <c r="E4" i="5" s="1"/>
</calcChain>
</file>

<file path=xl/sharedStrings.xml><?xml version="1.0" encoding="utf-8"?>
<sst xmlns="http://schemas.openxmlformats.org/spreadsheetml/2006/main" count="4626" uniqueCount="471">
  <si>
    <t>Įmonės pavadinimas</t>
  </si>
  <si>
    <t>Unikalus įrenginio kodas</t>
  </si>
  <si>
    <t>AB "Alytaus keramika"</t>
  </si>
  <si>
    <t>LT000000000000010</t>
  </si>
  <si>
    <t>t</t>
  </si>
  <si>
    <t>Degimas</t>
  </si>
  <si>
    <t>LT000000000000086</t>
  </si>
  <si>
    <t>UAB ,,Birštono šiluma'' Birštono rajoninė katilinė</t>
  </si>
  <si>
    <t>LT000000000000077</t>
  </si>
  <si>
    <t>LT000000000000078</t>
  </si>
  <si>
    <t>UAB "Matuizų plytinė"</t>
  </si>
  <si>
    <t>LT000000000000035</t>
  </si>
  <si>
    <t>UAB "Varėnos šiluma"</t>
  </si>
  <si>
    <t>LT000000000000062</t>
  </si>
  <si>
    <t xml:space="preserve">AB "Dvarčionių Keramika" </t>
  </si>
  <si>
    <t>LT000000000000008</t>
  </si>
  <si>
    <t>LT000000000000016</t>
  </si>
  <si>
    <t>AB "Lietuvos energijos gamyba" Lietuvos elektrinė</t>
  </si>
  <si>
    <t>LT000000000000087</t>
  </si>
  <si>
    <t>UAB "Šalčininkų šilumos tinklai"</t>
  </si>
  <si>
    <t>LT000000000000060</t>
  </si>
  <si>
    <t>UAB "Širvintų šiluma" Širvintų katilinė Nr. 3</t>
  </si>
  <si>
    <t>LT000000000000049</t>
  </si>
  <si>
    <t>UAB "Švenčionėlių keramika"</t>
  </si>
  <si>
    <t>LT000000000000003</t>
  </si>
  <si>
    <t>LT000000000000044</t>
  </si>
  <si>
    <t>LT000000000000045</t>
  </si>
  <si>
    <t>LT000000000000046</t>
  </si>
  <si>
    <t>LT000000000000109</t>
  </si>
  <si>
    <t>LT000000000000048</t>
  </si>
  <si>
    <t>AB "Pagirių šiltnamiai" Katilinė</t>
  </si>
  <si>
    <t>LT000000000000094</t>
  </si>
  <si>
    <t>UAB "Paroc"</t>
  </si>
  <si>
    <t>LT000000000000107</t>
  </si>
  <si>
    <t>LT000000000000099</t>
  </si>
  <si>
    <t>AB "Vilniaus Gelžbetoninių Konstrukcijų Gamykla Nr. 3"</t>
  </si>
  <si>
    <t>LT000000000000108</t>
  </si>
  <si>
    <t>UAB "Raseinių šilumos tinklai" Raseinių RK</t>
  </si>
  <si>
    <t>LT000000000000039</t>
  </si>
  <si>
    <t>AB "Jonavos šilumos tinklai" Girelės rajoninė katilinė</t>
  </si>
  <si>
    <t>LT000000000000037</t>
  </si>
  <si>
    <t>AB "Jonavos šilumos tinklai" Jonavos rajoninė katilinė</t>
  </si>
  <si>
    <t>LT000000000000036</t>
  </si>
  <si>
    <t>AB "Achema"  katilinė ir amoniako paleidimo katilinė Nr.1</t>
  </si>
  <si>
    <t>LT000000000000018</t>
  </si>
  <si>
    <t>AB "Nordic Sugar Kėdainiai"</t>
  </si>
  <si>
    <t>LT000000000000020</t>
  </si>
  <si>
    <t>AB "Kauno energija" Garliavos katilinė</t>
  </si>
  <si>
    <t>LT000000000000073</t>
  </si>
  <si>
    <t>AB "Kauno energija" filialas "Jurbarko šilumos tinklai" Jurbarko katilinė</t>
  </si>
  <si>
    <t>LT000000000000074</t>
  </si>
  <si>
    <t>AB "Kauno energija" Noreikiškių katilinė</t>
  </si>
  <si>
    <t>LT000000000000072</t>
  </si>
  <si>
    <t>AB "Kauno energija" "Pergalės" katilinė</t>
  </si>
  <si>
    <t>LT000000000000070</t>
  </si>
  <si>
    <t>AB "Kauno energija" "Šilko" katilinė</t>
  </si>
  <si>
    <t>LT000000000000071</t>
  </si>
  <si>
    <t>AB "Lifosa"</t>
  </si>
  <si>
    <t>LT000000000000023</t>
  </si>
  <si>
    <t>Pravieniškių pataisos namai - atviroji kolonija</t>
  </si>
  <si>
    <t>LT000000000000061</t>
  </si>
  <si>
    <t>UAB "Kaišiadorių šiluma" Kaišiadorių miesto katilinė</t>
  </si>
  <si>
    <t>LT000000000000089</t>
  </si>
  <si>
    <t>AB "Kauno energija" Petrašiūnų elektrinė</t>
  </si>
  <si>
    <t>LT000000000000069</t>
  </si>
  <si>
    <t>AB "Palemono keramika"</t>
  </si>
  <si>
    <t>LT000000000000007</t>
  </si>
  <si>
    <t>AB "Panevėžio energija" Kėdainių RK</t>
  </si>
  <si>
    <t>LT000000000000106</t>
  </si>
  <si>
    <t>AB "Rokų keramika"</t>
  </si>
  <si>
    <t>LT000000000000006</t>
  </si>
  <si>
    <t>UAB "Agro Neveronys"</t>
  </si>
  <si>
    <t>LT000000000000112</t>
  </si>
  <si>
    <t>UAB "Kauno Termofikacijos elektrinė"  Kauno elektrinė</t>
  </si>
  <si>
    <t>LT000000000000088</t>
  </si>
  <si>
    <t>UAB "Kauno stiklas"</t>
  </si>
  <si>
    <t>LT000000000000012</t>
  </si>
  <si>
    <t>UAB "Geoterma" Klaipėdos parodomoji geoterminė elektrinė</t>
  </si>
  <si>
    <t>LT000000000000068</t>
  </si>
  <si>
    <t>LT000000000000091</t>
  </si>
  <si>
    <t>AB "Klaipėdos energija" Elektrinė</t>
  </si>
  <si>
    <t>LT000000000000055</t>
  </si>
  <si>
    <t>LT000000000000092</t>
  </si>
  <si>
    <t>AB "Klaipėdos mediena"</t>
  </si>
  <si>
    <t>LT000000000000033</t>
  </si>
  <si>
    <t>AB "Klaipėdos nafta" šilumos ūkio katilinė</t>
  </si>
  <si>
    <t>LT000000000000027</t>
  </si>
  <si>
    <t>UAB "Kretingos šilumos tinklai" Katilinė Nr.2</t>
  </si>
  <si>
    <t>LT000000000000090</t>
  </si>
  <si>
    <t>LT000000000000083</t>
  </si>
  <si>
    <t>UAB "Šilutės šilumos tinklai" Rajoninė katilinė</t>
  </si>
  <si>
    <t>LT000000000000043</t>
  </si>
  <si>
    <t>AB "Gargždų plytų gamykla"</t>
  </si>
  <si>
    <t>LT000000000000100</t>
  </si>
  <si>
    <t>LT000000000000015</t>
  </si>
  <si>
    <t>UAB "NEO GROUP"</t>
  </si>
  <si>
    <t>LT000000000000105</t>
  </si>
  <si>
    <t>UAB "Pramonės energija" Termofikacinė elektrinė Klaipėdoje</t>
  </si>
  <si>
    <t>LT000000000000096</t>
  </si>
  <si>
    <t>UAB "Pramonės energija" Šilutės katilinė Nr.1</t>
  </si>
  <si>
    <t>LT000000000000114</t>
  </si>
  <si>
    <t>UAB "Tauragės šilumos tinklai" Beržės rajoninė katilinė</t>
  </si>
  <si>
    <t>LT000000000000058</t>
  </si>
  <si>
    <t>LT000000000000030</t>
  </si>
  <si>
    <t>LT000000000000103</t>
  </si>
  <si>
    <t>LT000000000000085</t>
  </si>
  <si>
    <t>LT000000000000080</t>
  </si>
  <si>
    <t>AB "Orlen Lietuva"</t>
  </si>
  <si>
    <t>LT000000000000014</t>
  </si>
  <si>
    <t>AB "Akmenės cementas"</t>
  </si>
  <si>
    <t>LT000000000000001</t>
  </si>
  <si>
    <t>AB "Naujasis kalcitas" Kalkių gamybos cechas</t>
  </si>
  <si>
    <t>LT000000000000002</t>
  </si>
  <si>
    <t>AB "Šiaulių energija" Šiaulių Pietinė katilinė</t>
  </si>
  <si>
    <t>LT000000000000050</t>
  </si>
  <si>
    <t>LT000000000000081</t>
  </si>
  <si>
    <t>LT000000000000082</t>
  </si>
  <si>
    <t>UAB "Mažeikių šilumos tinklai" Mažeikių katilinė</t>
  </si>
  <si>
    <t>LT000000000000038</t>
  </si>
  <si>
    <t>UAB "Plungės šilumos tinklai" Plungės katilinė Nr. 1(EN41)</t>
  </si>
  <si>
    <t>LT000000000000076</t>
  </si>
  <si>
    <t>UAB "Radviliškio šiluma" Radviliškio katilinė</t>
  </si>
  <si>
    <t>LT000000000000056</t>
  </si>
  <si>
    <t>UAB "Akmenės energija"  Žalgirio katilinė</t>
  </si>
  <si>
    <t>LT000000000000101</t>
  </si>
  <si>
    <t>UAB "Molėtų šiluma" Molėtų kvartalinė katilinė</t>
  </si>
  <si>
    <t>LT000000000000042</t>
  </si>
  <si>
    <t>UAB "Utenos šilumos tinklai" Utenos rajononė katilinė</t>
  </si>
  <si>
    <t>LT000000000000057</t>
  </si>
  <si>
    <t>AB "Panevėžio energija" Zarasų RK</t>
  </si>
  <si>
    <t>LT000000000000067</t>
  </si>
  <si>
    <t>Valstybinė įmonė "Visagino energija"</t>
  </si>
  <si>
    <t>LT000000000000115</t>
  </si>
  <si>
    <t>LT000000000000097</t>
  </si>
  <si>
    <t>AB "Panevėžio energija" Panevėžio RK-2</t>
  </si>
  <si>
    <t>LT000000000000063</t>
  </si>
  <si>
    <t>AB "Panevėžio energija" Panevėžio RK-1</t>
  </si>
  <si>
    <t>LT000000000000065</t>
  </si>
  <si>
    <t>AB "Panevėžio energija" Pasvalio RK</t>
  </si>
  <si>
    <t>LT000000000000066</t>
  </si>
  <si>
    <t>AB "Panevėžio energija" Rokiškio RK</t>
  </si>
  <si>
    <t>LT000000000000064</t>
  </si>
  <si>
    <t>LT000000000000079</t>
  </si>
  <si>
    <t xml:space="preserve">AB "Simega" Katilinė Nr.1 </t>
  </si>
  <si>
    <t>LT000000000000017</t>
  </si>
  <si>
    <t>LT000000000000102</t>
  </si>
  <si>
    <t>LT000000000000013</t>
  </si>
  <si>
    <t xml:space="preserve">UAB „Idavang Pasodėlė“ </t>
  </si>
  <si>
    <t>LT000000000000032</t>
  </si>
  <si>
    <t>AB "Amilina"</t>
  </si>
  <si>
    <t>LT-new-205529</t>
  </si>
  <si>
    <t xml:space="preserve">AAA skyrius </t>
  </si>
  <si>
    <t>AB "Amber Grid"</t>
  </si>
  <si>
    <t>UAB "Lignoterma"</t>
  </si>
  <si>
    <t>AB "Panevėžio energija" Panevėžio termofikacinė elektrinė</t>
  </si>
  <si>
    <t>UAB "IKEA Industry Lietuva</t>
  </si>
  <si>
    <t>UAB Hoegh LNG Klaipėda</t>
  </si>
  <si>
    <t>LT448188769985</t>
  </si>
  <si>
    <t>UAB "Litesko" filialas "Telšių šiluma" Luokės katilinė</t>
  </si>
  <si>
    <t>val./metai</t>
  </si>
  <si>
    <t>F1. Dujinis – Gamtinės dujos</t>
  </si>
  <si>
    <t>1 000 Nm3</t>
  </si>
  <si>
    <t>GJ/1 000 Nm3</t>
  </si>
  <si>
    <t>tCO2/TJ</t>
  </si>
  <si>
    <t/>
  </si>
  <si>
    <t>%</t>
  </si>
  <si>
    <t>F2. Kietasis – Mediena (ne atliekos); Medienos skiedra</t>
  </si>
  <si>
    <t>GJ/t</t>
  </si>
  <si>
    <t>F3. Kietasis – Kitų rūšių kietasis kuras; Ligninas</t>
  </si>
  <si>
    <t>F1. Dujinis – Gamtinės dujos; Gamtinės dujos</t>
  </si>
  <si>
    <t>F2. Skystasis – Dujos ir (arba) dyzelinas; Dyzelinis krosnių kuras</t>
  </si>
  <si>
    <t>tCO2/t</t>
  </si>
  <si>
    <t xml:space="preserve">AB "Grigeo Grigiškės" Katilinė </t>
  </si>
  <si>
    <t>F2. Kietasis – Mediena (ne atliekos); Mediena</t>
  </si>
  <si>
    <t>Alytaus skyrius</t>
  </si>
  <si>
    <t>Vilniaus skyrius</t>
  </si>
  <si>
    <t>Kauno skyrius</t>
  </si>
  <si>
    <t>Klaipėdos skyrius</t>
  </si>
  <si>
    <t>Marijampolės skyrius</t>
  </si>
  <si>
    <t>Šiaulių skyrius</t>
  </si>
  <si>
    <t>Utenos skyrius</t>
  </si>
  <si>
    <t>Panevėžio skyrius</t>
  </si>
  <si>
    <t>F2. Skystasis – Dyzelinis krosnių kuras; Dyzelinas</t>
  </si>
  <si>
    <t>F1. Skystasis – Sunkusis mazutas; Mazutas</t>
  </si>
  <si>
    <t>F2. Skystasis – Dujos ir (arba) dyzelinas; Dizelinas</t>
  </si>
  <si>
    <t>F3. Kietasis – Kitų rūšių kietoji biomasė; Šiaudai</t>
  </si>
  <si>
    <t>F1. Dujinis – Gamtinės dujos; gamtinės dujos</t>
  </si>
  <si>
    <t>AB "Grigeo Klaipėdos Kartonas"</t>
  </si>
  <si>
    <t>F1. Dujinis – Gamtinės dujos; CO2</t>
  </si>
  <si>
    <t>F2. Skystasis – Dujos ir (arba) dyzelinas; CO2</t>
  </si>
  <si>
    <t>tCO2/1 000 Nm3</t>
  </si>
  <si>
    <t>F2. Dujinis – Biodujos; Biodujos</t>
  </si>
  <si>
    <t>F1. Skystasis – Sunkusis mazutas; mazutas</t>
  </si>
  <si>
    <t>F2. Kietasis – Mediena (ne atliekos); biokuras</t>
  </si>
  <si>
    <t>VĮ "Ignalinos atominė elektrinė" Garo katilinė ir rezervinė dyzelinė elektros stotis</t>
  </si>
  <si>
    <t>F2. Skystasis – Dujos ir (arba) dyzelinas; Dyzelinas</t>
  </si>
  <si>
    <t>F3. Kietasis – Mediena (ne atliekos); Mediena</t>
  </si>
  <si>
    <t>F2. Skystasis – Sunkusis mazutas; Mazutas</t>
  </si>
  <si>
    <t>F2. Skystasis – Sunkusis mazutas; mazutas</t>
  </si>
  <si>
    <t>F1. Kietasis – Mediena (ne atliekos); Mediena</t>
  </si>
  <si>
    <t>F2. Skystasis – Skalūnų alyva; Skalūnų alyva</t>
  </si>
  <si>
    <t>F3. Kietasis – Kitų rūšių kietasis kuras; Fiuzeliai</t>
  </si>
  <si>
    <t>F4. Kietasis – Durpės; Durpės</t>
  </si>
  <si>
    <t>UAB "Litesko" filialas "Vilkaviškio šiluma" Vilaviškio katilinė Nr. 1</t>
  </si>
  <si>
    <t>F3. Kietasis – Mediena (ne atliekos); Biokuras</t>
  </si>
  <si>
    <t>F4. Skystasis – Dujos ir (arba) dyzelinas; Dyzelinas</t>
  </si>
  <si>
    <t>UAB "Litesko" filialas "Biržų šiluma" Biržų Rotušės katilinė</t>
  </si>
  <si>
    <t>UAB "Litesko" filialas "Marijampolės šiluma" Marijampolės rajoninė katilinė</t>
  </si>
  <si>
    <t>F1. Dujinis – Gamtinės dujos; Gamtinės dujos, suslėgtos gamtinės dujos</t>
  </si>
  <si>
    <t>F5. Skystasis – Dujos ir (arba) dyzelinas; Dyzelinas</t>
  </si>
  <si>
    <t>UAB "Litesko" filialas "Kelmės šiluma" Mackevičiaus katilinė</t>
  </si>
  <si>
    <t>F1. Skystasis – Skalūnų alyva; Skalūnų alyva</t>
  </si>
  <si>
    <t>F2. Kietasis – Mediena (ne atliekos); Biokuras</t>
  </si>
  <si>
    <t xml:space="preserve">UAB "Litesko" filialas "Druskininkų  šiluma" Druskininkų katilinė </t>
  </si>
  <si>
    <t xml:space="preserve">UAB "Litesko" filialas "Alytaus energija" Alytaus rajoninė katilinė </t>
  </si>
  <si>
    <t>F2. Kietasis – Durpės; Durpes</t>
  </si>
  <si>
    <t>F3. Kietasis – Mediena (ne atliekos); mediena</t>
  </si>
  <si>
    <t>UAB "Vilniaus Energija" Termofikacinė elektrinė Nr. 2  (E-2)</t>
  </si>
  <si>
    <t>UAB "Vilniaus Energija" Termofikacinė elektrinė Nr. 3 (E-3)</t>
  </si>
  <si>
    <t>UAB "Vilniaus Energija" Naujosios Vilnios rajoninė katilinė Nr. 2 (RK-2)</t>
  </si>
  <si>
    <t>F3. Skystasis – Dujos ir (arba) dyzelinas; Dyzelinas</t>
  </si>
  <si>
    <t>F4. Kietasis – Mediena (ne atliekos); Biokuras</t>
  </si>
  <si>
    <t>UAB "Vilniaus Energija" Ateities rajoninė katilinė Nr. 8 (RK-8)</t>
  </si>
  <si>
    <t>UAB "Vilniaus Energija" Rajoninė katilinė Nr. 7 (RK-7)</t>
  </si>
  <si>
    <t>F1. Kietasis – Akmens anglys; Akmens anglis (šlapiam būdui)</t>
  </si>
  <si>
    <t>F2. Skystasis – Dyzelinis krosnių kuras; Dyzelinis krosnių kuras (šlapiam būdui)</t>
  </si>
  <si>
    <t>Proceso metu išsiskiriančios ŠESD</t>
  </si>
  <si>
    <t>F3. Medžiaga – Cemento klinkeris; Klinkeris (šlapiam būdui)</t>
  </si>
  <si>
    <t>F4. Medžiaga – Pašalinės dulkės; Cemento krosnių dulkės (šlapiam būdui)</t>
  </si>
  <si>
    <t>F5. Skystasis – Skalūnų alyva; Skalūnų alyva</t>
  </si>
  <si>
    <t>F6. Dujinis – Gamtinės dujos; Gamtinės dujos</t>
  </si>
  <si>
    <t>F7. Skystasis – Dyzelinis krosnių kuras; Dyzelinis krosnių kuras (sausam būdui)</t>
  </si>
  <si>
    <t>F8. Kietasis – Panaudos padangos; Padangos (sausam būdui)</t>
  </si>
  <si>
    <t>F9. Medžiaga – Cemento klinkeris; Klinkeris (sausam būdui)</t>
  </si>
  <si>
    <t>F10. Kietasis – Naftos koksas; Naftos koksas (sausam būdui)</t>
  </si>
  <si>
    <t>F11. Kietasis – Akmens anglys; Akmens anglis (sausam būdui)</t>
  </si>
  <si>
    <t>F4. Kietasis – Mediena (ne atliekos); Medienos granulės</t>
  </si>
  <si>
    <t>F5. Kietasis – Kitų rūšių kietoji biomasė; Šiaudai</t>
  </si>
  <si>
    <t>F6. Kietasis – Durpės; Durpės</t>
  </si>
  <si>
    <t>F2. Kietasis – Mediena (ne atliekos); Medienos granulės</t>
  </si>
  <si>
    <t>F2. Skystasis – Skalūnų alyva ir gudoniniai smėliai; skalūnų alyva</t>
  </si>
  <si>
    <t>F3. Kietasis – Durpės; Durpės</t>
  </si>
  <si>
    <t>F2. Skystasis – Kitų rūšių skystasis kuras; Dyzelinas</t>
  </si>
  <si>
    <t>F2. Medžiaga – Natrio karbonatas; Na2CO3</t>
  </si>
  <si>
    <t>F3. Medžiaga – CaCO3</t>
  </si>
  <si>
    <t>F4. Medžiaga – MgCO3</t>
  </si>
  <si>
    <t>F5. Medžiaga – Kiti karbonatai; akmens anglis</t>
  </si>
  <si>
    <t>UAB "Prienų energija" Lentvario katilinė (nuo 2015 10 08 UAB "Trakų energija")</t>
  </si>
  <si>
    <t>F1. Kietasis – Koksas; Koksas</t>
  </si>
  <si>
    <t>F2. Medžiaga – Dolomitas; Dolomitas</t>
  </si>
  <si>
    <t>F3. Dujinis – Gamtinės dujos; Gamtinės dujos</t>
  </si>
  <si>
    <t>F4. Kietasis – Koksas; Kokso briketai</t>
  </si>
  <si>
    <t>F2. Skystasis – Kitų rūšių skystasis kuras; mazutas</t>
  </si>
  <si>
    <t>F3. Skystasis – Kitų rūšių skystasis kuras; nekondicinis mazutas</t>
  </si>
  <si>
    <t>F4. Skystasis – Automobilinis benzinas; benzino atliekos</t>
  </si>
  <si>
    <t>F5. Skystasis – Kitų rūšių skystasis kuras; kuro mišiniai (laivų kuro likučiai)</t>
  </si>
  <si>
    <t>F6. Kietasis – Durpės; trupininės durpės</t>
  </si>
  <si>
    <t>F7. Kietasis – Mediena (ne atliekos); medienos pjuvenos, obliavimo drožlės, smulkinta mediena</t>
  </si>
  <si>
    <t>F3. Kietasis – Mediena (atliekos); mediena</t>
  </si>
  <si>
    <t>F4. Kietasis – Durpės; durpės</t>
  </si>
  <si>
    <t>F5. Skystasis – Dujos ir (arba) dyzelinas; dyzelinas</t>
  </si>
  <si>
    <t>F6. Kietasis – Kitų rūšių kietoji biomasė; šiaudai</t>
  </si>
  <si>
    <t>F1. Medžiaga – CaO</t>
  </si>
  <si>
    <t>F2. Medžiaga – MgO</t>
  </si>
  <si>
    <t>F1. Medžiaga – Plytos; Molyje esantis CaO</t>
  </si>
  <si>
    <t>F2. Medžiaga – Plytos; Molyje esanti MgO</t>
  </si>
  <si>
    <t>F5. Kietasis – Kitų rūšių kietoji biomasė; Grikių lukštai</t>
  </si>
  <si>
    <t>F1. Skystasis – Mazuto distiliavimo likutis; Skystas kuras</t>
  </si>
  <si>
    <t>F2. Dujinis – Kitų rūšių dujinis kuras; Kuro dujos</t>
  </si>
  <si>
    <t>F3. Dujinis – Kitų rūšių dujinis kuras; Fakelinės dujos</t>
  </si>
  <si>
    <t>F4. Dujinis – Kitų rūšių dujinis kuras; Angliavandenilinės dujos</t>
  </si>
  <si>
    <t>F5. Medžiaga – Proceso medžiaga; Angliavandenilinės dujos</t>
  </si>
  <si>
    <t>Masės balansas</t>
  </si>
  <si>
    <t>t C/t</t>
  </si>
  <si>
    <t>F5. Kietasis – Mediena (ne atliekos); Mediena</t>
  </si>
  <si>
    <t>F1. Medžiaga – CaO; Plytelių masė</t>
  </si>
  <si>
    <t>F2. Dujinis – Gamtinės dujos</t>
  </si>
  <si>
    <t>F1. Dujinis – Gamtinės dujos; Proceso metu išsiskiriančios dujos</t>
  </si>
  <si>
    <t>F2. Skystasis – Dyzelinis krosnių kuras; Proceso metu išsiskiriančios dujos</t>
  </si>
  <si>
    <t>F3. Skystasis – Sunkusis mazutas; Proceso metu išsiskiriančios dujos</t>
  </si>
  <si>
    <t>F1. Kietasis – Durpės; Durpės</t>
  </si>
  <si>
    <t>F3. Skystasis – Dyzelinis krosnių kuras; Dyzelinas</t>
  </si>
  <si>
    <t>F3. Kietasis – Kitų rūšių kietoji biomasė; drožlės, biokuro masė</t>
  </si>
  <si>
    <t>F2. Kietasis – Durpės; durpės</t>
  </si>
  <si>
    <t>F2. Kietasis – Akmens anglys; Akmens anglis</t>
  </si>
  <si>
    <t>F3. Kietasis – Naftos koksas; Naftos koksas</t>
  </si>
  <si>
    <t>F4. Skystasis – Sunkusis mazutas; Mazutas</t>
  </si>
  <si>
    <t>F5. Medžiaga – Kalkės; Žemės šarminiai oksidai, CaO</t>
  </si>
  <si>
    <t>F6. Medžiaga – Kalkės; Žemės šarminiai oksidai, MgO</t>
  </si>
  <si>
    <t>F2. Kietasis – Mediena (atliekos); Mediena</t>
  </si>
  <si>
    <t>F7. Dujinis – Gamtinės dujos; Įrenginys AM-70</t>
  </si>
  <si>
    <t>F10. Dujinis – Gamtinės dujos; Įrenginys AM-80</t>
  </si>
  <si>
    <t>N2O</t>
  </si>
  <si>
    <t>g/Nm3</t>
  </si>
  <si>
    <t>1 000 Nm3/h</t>
  </si>
  <si>
    <t>1 000 Nm3/m.</t>
  </si>
  <si>
    <t>AB "Panevėžio stiklas"</t>
  </si>
  <si>
    <t>AB "Klaipėdos energija" Klaipėdos rajoninė katilinė</t>
  </si>
  <si>
    <t>AB "Klaipėdos energija" Lypkių rajoninė katilinė</t>
  </si>
  <si>
    <t>F2. Medžiaga – Natrio karbonatas; Kalcionuota soda</t>
  </si>
  <si>
    <t>F3. Medžiaga – CaCO3; Kreida</t>
  </si>
  <si>
    <t>F4. Medžiaga – MgCO3; Kreida</t>
  </si>
  <si>
    <t>F5. Medžiaga – CaCO3; Dolomitas</t>
  </si>
  <si>
    <t>F6. Medžiaga – MgCO3; Dolomitas</t>
  </si>
  <si>
    <t>F1. Skystasis – Dyzelinis krosnių kuras; Krosninis kuras (E klasės dyzelis)</t>
  </si>
  <si>
    <t>Kategorija</t>
  </si>
  <si>
    <t>Įrenginiai, iš kurių išmetama mažai šiltnamio efektą sukeliančių dujų</t>
  </si>
  <si>
    <t>F2. Kietasis – Mediena (ne atliekos); 0</t>
  </si>
  <si>
    <t>BAF kategorija</t>
  </si>
  <si>
    <t>2.A.4.a</t>
  </si>
  <si>
    <t>1.A.2.e</t>
  </si>
  <si>
    <t>1.A.1.a</t>
  </si>
  <si>
    <t>1.A.2.f</t>
  </si>
  <si>
    <t>1.A.3.e</t>
  </si>
  <si>
    <t>1.A.2.d</t>
  </si>
  <si>
    <t>1.A.2.c</t>
  </si>
  <si>
    <t>2.B.1</t>
  </si>
  <si>
    <t>2.A.3</t>
  </si>
  <si>
    <t>1.A.1.c</t>
  </si>
  <si>
    <t>1.A.1.b</t>
  </si>
  <si>
    <t>2.A.1</t>
  </si>
  <si>
    <t>2.A.2</t>
  </si>
  <si>
    <t>Iš viso</t>
  </si>
  <si>
    <r>
      <rPr>
        <b/>
        <sz val="16"/>
        <color theme="1"/>
        <rFont val="Arial"/>
        <family val="2"/>
        <charset val="186"/>
      </rPr>
      <t>Mažai ŠESD išmetantys įrenginiai</t>
    </r>
    <r>
      <rPr>
        <sz val="16"/>
        <color theme="1"/>
        <rFont val="Arial"/>
        <family val="2"/>
        <charset val="186"/>
      </rPr>
      <t xml:space="preserve"> (&lt; 25000 t CO</t>
    </r>
    <r>
      <rPr>
        <vertAlign val="subscript"/>
        <sz val="16"/>
        <color theme="1"/>
        <rFont val="Arial"/>
        <family val="2"/>
        <charset val="186"/>
      </rPr>
      <t>2</t>
    </r>
    <r>
      <rPr>
        <sz val="16"/>
        <color theme="1"/>
        <rFont val="Arial"/>
        <family val="2"/>
        <charset val="186"/>
      </rPr>
      <t xml:space="preserve"> ekv.)</t>
    </r>
  </si>
  <si>
    <r>
      <rPr>
        <b/>
        <sz val="16"/>
        <color theme="1"/>
        <rFont val="Arial"/>
        <family val="2"/>
        <charset val="186"/>
      </rPr>
      <t>A</t>
    </r>
    <r>
      <rPr>
        <sz val="16"/>
        <color theme="1"/>
        <rFont val="Arial"/>
        <family val="2"/>
        <charset val="186"/>
      </rPr>
      <t xml:space="preserve"> kategorijos įrenginių skaičius</t>
    </r>
  </si>
  <si>
    <r>
      <rPr>
        <b/>
        <sz val="16"/>
        <color theme="1"/>
        <rFont val="Arial"/>
        <family val="2"/>
        <charset val="186"/>
      </rPr>
      <t>B</t>
    </r>
    <r>
      <rPr>
        <sz val="16"/>
        <color theme="1"/>
        <rFont val="Arial"/>
        <family val="2"/>
        <charset val="186"/>
      </rPr>
      <t xml:space="preserve"> kategorijos įrenginių skaičius</t>
    </r>
  </si>
  <si>
    <r>
      <rPr>
        <b/>
        <sz val="16"/>
        <color theme="1"/>
        <rFont val="Arial"/>
        <family val="2"/>
        <charset val="186"/>
      </rPr>
      <t>C</t>
    </r>
    <r>
      <rPr>
        <sz val="16"/>
        <color theme="1"/>
        <rFont val="Arial"/>
        <family val="2"/>
        <charset val="186"/>
      </rPr>
      <t xml:space="preserve"> kategorijos įrenginių skaičius</t>
    </r>
  </si>
  <si>
    <t>Eil Nr.</t>
  </si>
  <si>
    <t>Metodas</t>
  </si>
  <si>
    <t>Pavadinimas</t>
  </si>
  <si>
    <t>Veiklos duomenys</t>
  </si>
  <si>
    <t>VD mato vienetas</t>
  </si>
  <si>
    <t>GŠV</t>
  </si>
  <si>
    <t>GŠV mato vienetas</t>
  </si>
  <si>
    <t>ITF</t>
  </si>
  <si>
    <t>ITF mato vienetas</t>
  </si>
  <si>
    <t>C-turinys</t>
  </si>
  <si>
    <t>C kiekio mato vienetas</t>
  </si>
  <si>
    <t>Oksid. koeficientas</t>
  </si>
  <si>
    <t>OksK mato vienetas</t>
  </si>
  <si>
    <t>Konv. koeficientas</t>
  </si>
  <si>
    <t>KonvK mato vienetas</t>
  </si>
  <si>
    <t>Biomasės kiekis</t>
  </si>
  <si>
    <t>BioC mato vienetas</t>
  </si>
  <si>
    <t>netvarios BioC</t>
  </si>
  <si>
    <t>netvarios BioC mato vienetas</t>
  </si>
  <si>
    <t>valandinės ŠESD konc. vidurkis</t>
  </si>
  <si>
    <t>valandinės ŠESD konc. mato vienetas</t>
  </si>
  <si>
    <t>veikimo valandos</t>
  </si>
  <si>
    <t>veikimo valandų mato vienetas</t>
  </si>
  <si>
    <t>Kaminų dujos (vidurkis)</t>
  </si>
  <si>
    <t>Kaminų dujų (vidurkio) mato vienetas</t>
  </si>
  <si>
    <t>Kaminų dujos (iš viso)</t>
  </si>
  <si>
    <t>Kaminų dujų (viso kiekio) mato vienetas</t>
  </si>
  <si>
    <t>Metinis ŠESD kiekis</t>
  </si>
  <si>
    <t>Metinio ŠESD kiekio mato vienetas</t>
  </si>
  <si>
    <t>VAP (t CO2(e)/t)</t>
  </si>
  <si>
    <t>A. Dažnis</t>
  </si>
  <si>
    <t>A. Trukmė</t>
  </si>
  <si>
    <t>A. NITF(CF4)</t>
  </si>
  <si>
    <t>B. AEV</t>
  </si>
  <si>
    <t>B. EN</t>
  </si>
  <si>
    <t>B. VĮK</t>
  </si>
  <si>
    <t>F(C2F6)</t>
  </si>
  <si>
    <t>Išmestas CF4 kiekis (t CF4)</t>
  </si>
  <si>
    <t>Išmestas C2F6 kiekis (t C2F6)</t>
  </si>
  <si>
    <t>VAP (CF4) (t CO2(e)/t)</t>
  </si>
  <si>
    <t>VAP (C2F6) (t CO2(e)/t)</t>
  </si>
  <si>
    <t>Išmestas CF4 kiekis (CO2(e) tonos)</t>
  </si>
  <si>
    <t>Išmestas C2F6 kiekis (CO2(e) tonos)</t>
  </si>
  <si>
    <t>Surinkimo veiksmingumas, proc.</t>
  </si>
  <si>
    <t>Iškastinio kuro kilmės CO2(e) (t)</t>
  </si>
  <si>
    <t>Biomasės kilmės CO2(e) (t)</t>
  </si>
  <si>
    <t>Netvarios biomasės kilmės CO2(e) (t)</t>
  </si>
  <si>
    <t>Energetinė vertė (iškast. kuras), TJ</t>
  </si>
  <si>
    <t>Energetinė vertė (biomasė), TJ</t>
  </si>
  <si>
    <t>F1. Medžiaga – Molis; Molyje esantys karbonatai</t>
  </si>
  <si>
    <t>F3. Kietasis – Mediena (atliekos); Medienos atliekos</t>
  </si>
  <si>
    <t xml:space="preserve">F2. Kietasis – Mediena (ne atliekos); Mediena </t>
  </si>
  <si>
    <t>F2. Skystasis – Sunkusis mazutas; Sunkusis mazutas</t>
  </si>
  <si>
    <t>F2. Dujinis – Gamtinės dujos; Gamtinės dujos, suslėgtos gamtinės dujos</t>
  </si>
  <si>
    <t>F5. Skystasis – Suskystintosios naftos dujos; Suskystintos gamtinės dujos, suskystintos naftos dujos</t>
  </si>
  <si>
    <t>F4. Skystasis – Skalūnų alyva; Skalūnų alyva</t>
  </si>
  <si>
    <t>F6. Skystasis – Dujos ir (arba) dyzelinas; Dyzelinas</t>
  </si>
  <si>
    <t>F3. Skystasis – Suskystintosios naftos dujos; Suskystintos gamtinės dujos, suskystintos naftos dujos</t>
  </si>
  <si>
    <t>F3. Kietasis – Mediena (ne atliekos); Kietas biokuras</t>
  </si>
  <si>
    <t>F2. Kietasis – Mediena (ne atliekos); Kietas biokuras</t>
  </si>
  <si>
    <t>F3. Skystasis – Sunkusis mazutas; Mazutas</t>
  </si>
  <si>
    <t>F4. Kietasis – Mediena (ne atliekos); Kietas biokuras</t>
  </si>
  <si>
    <t>F7. Kietasis – Mediena (ne atliekos); (technologinis priedas) medienos pjuvenos, obliavimo drožlės, smulkinta mediena</t>
  </si>
  <si>
    <t>F8. Medžiaga – Molis; CaCO3; mūro gaminiai</t>
  </si>
  <si>
    <t>F9. Medžiaga – Molis; MgCO3; mūro gaminiai</t>
  </si>
  <si>
    <t>F10. Medžiaga – CaO; CaO; keramzitas</t>
  </si>
  <si>
    <t>F11. Medžiaga – MgO; MgO; keramzitas</t>
  </si>
  <si>
    <t>F12. Kietasis – Mediena (atliekos); medienos pj., MDF plokščių atl., faneros atl., medinės pakuotės</t>
  </si>
  <si>
    <t>F12. Kietasis – Mediena (atliekos); (technologinis priedas) medienos pj., MDF plokščių atl., faneros atl., medinės pakuotės</t>
  </si>
  <si>
    <t>F13. Kietasis – Kitų rūšių kietoji biomasė; grikių lukštai</t>
  </si>
  <si>
    <t>F14. Kietasis – Kitų rūšių kietoji biomasė; grūdų atsijos</t>
  </si>
  <si>
    <t>F15. Kietasis – Kitų rūšių kietoji biomasė; tabakas</t>
  </si>
  <si>
    <t>F16. Kietasis – Kitų rūšių kietoji biomasė; neteisėtos prekybos augalinės kilmės narkotinės ir psihotropinės medžiagos ir jų pirmtakai (preskursoriai)</t>
  </si>
  <si>
    <t>UAB  "Palangos šilumos tinklai" Palangos rajoninė katilinė</t>
  </si>
  <si>
    <t>F6. Kietasis – Koksas; Koksas</t>
  </si>
  <si>
    <t>F7. Medžiaga – Kitos medžiagos; Koksas</t>
  </si>
  <si>
    <t>F3. Kietasis – Kitų rūšių kietoji biomasė; Grūdų atsijos ir kitos organinių audinių liekanos</t>
  </si>
  <si>
    <t>F4. Skystasis – Dyzelinis krosnių kuras; Dyzelinas</t>
  </si>
  <si>
    <t>F2. Skystasis – Dujos ir (arba) dyzelinas; Dyzelynas</t>
  </si>
  <si>
    <t>UAB Fortum klaipėda</t>
  </si>
  <si>
    <t>Nesuteiktas</t>
  </si>
  <si>
    <t>F1. Kietasis – Mediena (ne atliekos); Medienos biokuras</t>
  </si>
  <si>
    <t>F3. Atliekos – Pramoninės atliekos; 02.1 Netinkamos naudoti cheminės atliekos</t>
  </si>
  <si>
    <t>F4. Atliekos – Pramoninės atliekos; 03.1 Cheminės nuosėdos ir liekanos</t>
  </si>
  <si>
    <t>F5. Atliekos – Pramoninės atliekos; 03.2 Pramoninių nuotekų valymo dumblas</t>
  </si>
  <si>
    <t>F6. Atliekos – Pramoninės atliekos; 05.2 Sveikatos priežiūros priemonių neužkrečiamosios atliekos</t>
  </si>
  <si>
    <t>F7. Kietasis – Mediena (atliekos); 07.5 Medienos atliekos</t>
  </si>
  <si>
    <t>F8. Atliekos – Pramoninės atliekos; 07.6 Tekstilės atliekos</t>
  </si>
  <si>
    <t>F9. Atliekos – Pramoninės atliekos; 08.4 Nebenaudojamų mašinų ir įrangos sudedamosios dalys</t>
  </si>
  <si>
    <t>F10. Atliekos – Komunalinės ir pramoninės atliekos; 09.1 Gyvūninės ir mišrios maisto produktų atliekos</t>
  </si>
  <si>
    <t>F11. Atliekos – Komunalinės ir pramoninės atliekos; 09.2 Augalinės atliekos</t>
  </si>
  <si>
    <t>F12. Atliekos – Komunalinės ir pramoninės atliekos; 10.1 Buitinės ir panašios atliekos</t>
  </si>
  <si>
    <t>F13. Atliekos – Komunalinės ir pramoninės atliekos; 10.2 Mišrios ir nerūšiuotos atliekos (turinčios &lt;97 % biogeninės anglies)</t>
  </si>
  <si>
    <t>F14. Atliekos – Komunalinės ir pramoninės atliekos; 10.2 Mišrios ir nerūšiuotos atliekos (turinčios 0 % biogeninės anglies)</t>
  </si>
  <si>
    <t>F15. Atliekos – Komunalinės ir pramoninės atliekos; 10.3 Rūšiavimo atliekos (turinčios &lt;97 % biogeninės anglies)</t>
  </si>
  <si>
    <t>F16. Atliekos – Komunalinės ir pramoninės atliekos; 10.3 Rūšiavimo atliekos (turinčios 0 % biogeninės anglies)</t>
  </si>
  <si>
    <t>F17. Atliekos – Komunalinės ir pramoninės atliekos; 11.1 Nuotekų valymo dumblas</t>
  </si>
  <si>
    <t>F18. Atliekos – Komunalinės ir pramoninės atliekos; 12.3 Gamtinės kilmės mineralų atliekos</t>
  </si>
  <si>
    <t>F1. Kietasis – Mediena (ne atliekos); Biokuro granulės</t>
  </si>
  <si>
    <t>F2. Kietasis – Kitų rūšių kietoji biomasė;  biokuro masė</t>
  </si>
  <si>
    <t>F3. Kietasis – Mediena (ne atliekos); Miedienos skiedros</t>
  </si>
  <si>
    <t>F3. Kietasis – Kitų rūšių kietoji biomasė; Biokuras</t>
  </si>
  <si>
    <t>F5. Skystasis – Suskystintosios naftos dujos; Suskystintis naftos dujos, suskystintos gamtinės dujos</t>
  </si>
  <si>
    <t>F5. Skystasis – Suskystintosios naftos dujos; Suskystintis gamtinės dujos, suskystintos naftosdujos</t>
  </si>
  <si>
    <t>F5. Skystasis – Suskystintosios naftos dujos; Suskystintis gamtinės dujos, suskystintos naftos dujos</t>
  </si>
  <si>
    <t>F1. Dujinis – Gamtinės dujos; Garo katilas GM-50, t.š. - 106</t>
  </si>
  <si>
    <t>F2. Skystasis – Mazuto distiliavimo likutis; Garo katilas GM-50, t.š. - 106</t>
  </si>
  <si>
    <t>F3. Dujinis – Gamtinės dujos; Garo katilas BGM-35M, t.š. -141</t>
  </si>
  <si>
    <t>F4. Dujinis – Gamtinės dujos; Garo katilas E50-3,9-440GM, t.š. - 355</t>
  </si>
  <si>
    <t>F5. Dujinis – Gamtinės dujos; Kog. jėgainė Nr. 1, t.š. - 385</t>
  </si>
  <si>
    <t>F6. Dujinis – Gamtinės dujos; Kog. jėgainė Nr. 2, t.š. - 386</t>
  </si>
  <si>
    <t>F8. Dujinis – Gamtinės dujos; Fakelas, t.š. - 144</t>
  </si>
  <si>
    <t>F9. Dujinis – Gamtinės dujos; Fakelas, t.š. - 391</t>
  </si>
  <si>
    <t>F11. Dujinis – Gamtinės dujos; Fakelas, t.š. - 356</t>
  </si>
  <si>
    <t>F12. Dujinis – Gamtinės dujos; Azoto rūgšties g-bos įrenginiai UKL-7/9</t>
  </si>
  <si>
    <t>M1. Azoto r. g-bos įrenginys GP-1, t.š. - 380</t>
  </si>
  <si>
    <t>M2. Azoto r. g-bos įrenginys UKL-7/1</t>
  </si>
  <si>
    <t>M3. Azoto r. g-bos įrenginys UKL-7/2</t>
  </si>
  <si>
    <t>M4. Azoto r. g-bos įrenginys UKL-7/3</t>
  </si>
  <si>
    <t>M5. Azoto r. g-bos įrenginys UKL-7/4</t>
  </si>
  <si>
    <t>M6. Azoto r. g-bos įrenginys UKL-7/5</t>
  </si>
  <si>
    <t>M7. Azoto r. g-bos įrenginys UKL-7/6</t>
  </si>
  <si>
    <t>M8. Azoto r. g-bos įrenginys UKL-7/7</t>
  </si>
  <si>
    <t>M9. Azoto r. g-bos įrenginys UKL-7/8</t>
  </si>
  <si>
    <t>M10. Azoto r. g-bos įrenginys UKL-7/9</t>
  </si>
  <si>
    <t>M1. Azoto r. g-bos įrenginys GP-2, t.š. - 381</t>
  </si>
  <si>
    <t>M2. Azoto r. g-bos įrenginai UKL-7/9, t.š. - 001</t>
  </si>
  <si>
    <t>M3. Azoto r. g-bos įrenginai UKL-7/9, t.š. - 002</t>
  </si>
  <si>
    <t>AB "Achema"  katilinė ir amoniako paleidimo katilinė Nr.2</t>
  </si>
  <si>
    <t>AB "Achema"  katilinė ir amoniako paleidimo katilinė Nr.3</t>
  </si>
  <si>
    <t>AB "Achema"  katilinė ir amoniako paleidimo katilinė Nr.4</t>
  </si>
  <si>
    <t>UAB  "Palangos šilumos tinklai" Palangos rajoninė katilinė (iki 2016 m. gegužės 31 d. buvusi UAB "Litesko" filialo "Palangos šiluma" Palangos rajoninė katilinė</t>
  </si>
  <si>
    <t>F4. Kietasis – Mediena (ne atliekos); Biokuras (medienos skiedra)</t>
  </si>
  <si>
    <t>F2. Skystasis – Skalūnų alyva; Skalūno alyva</t>
  </si>
  <si>
    <t>F4. Skystasis – Suskystintosios naftos dujos; suskystintos dujos</t>
  </si>
  <si>
    <t>UAB "Lietuvos cukrus" (buvęs UAB "ARVI cukrus")</t>
  </si>
  <si>
    <t>F2. Dujinis – Gamtinės dujos; CO2</t>
  </si>
  <si>
    <t>F3. Dujinis – Gamtinės dujos; CO2</t>
  </si>
  <si>
    <t>F1. Skystasis – Kitų rūšių skystasis kuras; alternatyvus kuras (kūrenamas mazutas)</t>
  </si>
  <si>
    <t>1.A.4.c</t>
  </si>
  <si>
    <t>2.A.4.d</t>
  </si>
  <si>
    <t>2.B.2</t>
  </si>
  <si>
    <t>1.A.2.g</t>
  </si>
  <si>
    <t>2016 m. ŠESD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</si>
</sst>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6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vertAlign val="subscript"/>
      <sz val="16"/>
      <color theme="1"/>
      <name val="Arial"/>
      <family val="2"/>
      <charset val="186"/>
    </font>
    <font>
      <sz val="16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6"/>
      <color indexed="9"/>
      <name val="Arial"/>
      <family val="2"/>
      <charset val="186"/>
    </font>
    <font>
      <sz val="16"/>
      <name val="Arial"/>
      <family val="2"/>
      <charset val="186"/>
    </font>
    <font>
      <sz val="16"/>
      <name val="Times New Roman"/>
      <family val="1"/>
      <charset val="186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1" fillId="0" borderId="0"/>
    <xf numFmtId="164" fontId="3" fillId="2" borderId="0" applyBorder="0">
      <alignment horizontal="right" vertical="center"/>
    </xf>
    <xf numFmtId="9" fontId="2" fillId="0" borderId="0" applyFont="0" applyFill="0" applyBorder="0" applyAlignment="0" applyProtection="0"/>
    <xf numFmtId="0" fontId="5" fillId="0" borderId="0" applyNumberFormat="0" applyFont="0" applyFill="0" applyBorder="0" applyProtection="0">
      <alignment horizontal="left" vertical="center" indent="5"/>
    </xf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0" applyNumberFormat="0" applyBorder="0" applyAlignment="0" applyProtection="0"/>
    <xf numFmtId="0" fontId="5" fillId="13" borderId="7" applyNumberFormat="0" applyFont="0" applyAlignment="0" applyProtection="0"/>
    <xf numFmtId="0" fontId="5" fillId="0" borderId="0"/>
    <xf numFmtId="0" fontId="4" fillId="0" borderId="0"/>
    <xf numFmtId="0" fontId="15" fillId="0" borderId="0" applyNumberFormat="0" applyFill="0" applyBorder="0" applyAlignment="0" applyProtection="0"/>
    <xf numFmtId="4" fontId="3" fillId="0" borderId="0"/>
    <xf numFmtId="0" fontId="16" fillId="0" borderId="0"/>
    <xf numFmtId="0" fontId="1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11" borderId="2" applyNumberFormat="0" applyAlignment="0" applyProtection="0"/>
    <xf numFmtId="0" fontId="13" fillId="0" borderId="6" applyNumberFormat="0" applyFill="0" applyAlignment="0" applyProtection="0"/>
    <xf numFmtId="0" fontId="14" fillId="12" borderId="0" applyNumberFormat="0" applyBorder="0" applyAlignment="0" applyProtection="0"/>
    <xf numFmtId="0" fontId="5" fillId="13" borderId="7" applyNumberFormat="0" applyFont="0" applyAlignment="0" applyProtection="0"/>
    <xf numFmtId="0" fontId="22" fillId="0" borderId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/>
    <xf numFmtId="0" fontId="1" fillId="0" borderId="0"/>
  </cellStyleXfs>
  <cellXfs count="81">
    <xf numFmtId="0" fontId="0" fillId="0" borderId="0" xfId="0"/>
    <xf numFmtId="0" fontId="18" fillId="15" borderId="0" xfId="0" applyFont="1" applyFill="1" applyAlignment="1" applyProtection="1">
      <alignment horizontal="center" vertical="center"/>
      <protection hidden="1"/>
    </xf>
    <xf numFmtId="0" fontId="19" fillId="15" borderId="11" xfId="0" applyFont="1" applyFill="1" applyBorder="1" applyAlignment="1" applyProtection="1">
      <alignment horizontal="center" vertical="center"/>
      <protection hidden="1"/>
    </xf>
    <xf numFmtId="0" fontId="21" fillId="15" borderId="0" xfId="0" applyFont="1" applyFill="1" applyProtection="1"/>
    <xf numFmtId="0" fontId="21" fillId="15" borderId="0" xfId="0" applyFont="1" applyFill="1" applyAlignment="1" applyProtection="1">
      <alignment horizontal="center" vertical="center" wrapText="1"/>
    </xf>
    <xf numFmtId="0" fontId="21" fillId="15" borderId="0" xfId="0" applyFont="1" applyFill="1" applyAlignment="1" applyProtection="1">
      <alignment wrapText="1"/>
      <protection locked="0"/>
    </xf>
    <xf numFmtId="0" fontId="21" fillId="15" borderId="0" xfId="0" applyFont="1" applyFill="1" applyProtection="1">
      <protection locked="0"/>
    </xf>
    <xf numFmtId="0" fontId="21" fillId="15" borderId="0" xfId="0" applyFont="1" applyFill="1" applyAlignment="1" applyProtection="1">
      <alignment horizontal="right"/>
      <protection locked="0"/>
    </xf>
    <xf numFmtId="2" fontId="21" fillId="15" borderId="0" xfId="0" applyNumberFormat="1" applyFont="1" applyFill="1" applyAlignment="1" applyProtection="1">
      <alignment horizontal="right" vertical="center"/>
    </xf>
    <xf numFmtId="0" fontId="24" fillId="14" borderId="9" xfId="0" applyFont="1" applyFill="1" applyBorder="1" applyAlignment="1" applyProtection="1">
      <alignment horizontal="center" vertical="center" wrapText="1"/>
    </xf>
    <xf numFmtId="0" fontId="24" fillId="14" borderId="9" xfId="0" applyFont="1" applyFill="1" applyBorder="1" applyAlignment="1" applyProtection="1">
      <alignment horizontal="center" vertical="center" wrapText="1"/>
      <protection locked="0"/>
    </xf>
    <xf numFmtId="0" fontId="24" fillId="14" borderId="10" xfId="0" applyFont="1" applyFill="1" applyBorder="1" applyAlignment="1" applyProtection="1">
      <alignment horizontal="center" vertical="center" wrapText="1"/>
      <protection locked="0"/>
    </xf>
    <xf numFmtId="2" fontId="21" fillId="15" borderId="0" xfId="0" applyNumberFormat="1" applyFont="1" applyFill="1" applyProtection="1">
      <protection locked="0"/>
    </xf>
    <xf numFmtId="0" fontId="18" fillId="15" borderId="0" xfId="0" applyFont="1" applyFill="1" applyProtection="1"/>
    <xf numFmtId="0" fontId="18" fillId="15" borderId="0" xfId="0" applyFont="1" applyFill="1" applyAlignment="1" applyProtection="1">
      <alignment horizontal="center" vertical="center" wrapText="1"/>
    </xf>
    <xf numFmtId="0" fontId="18" fillId="15" borderId="0" xfId="0" applyFont="1" applyFill="1" applyAlignment="1" applyProtection="1">
      <alignment wrapText="1"/>
      <protection locked="0"/>
    </xf>
    <xf numFmtId="0" fontId="18" fillId="15" borderId="0" xfId="0" applyFont="1" applyFill="1" applyProtection="1">
      <protection locked="0"/>
    </xf>
    <xf numFmtId="0" fontId="18" fillId="15" borderId="0" xfId="0" applyFont="1" applyFill="1" applyAlignment="1" applyProtection="1">
      <alignment horizontal="right"/>
      <protection locked="0"/>
    </xf>
    <xf numFmtId="2" fontId="18" fillId="15" borderId="0" xfId="0" applyNumberFormat="1" applyFont="1" applyFill="1" applyAlignment="1" applyProtection="1">
      <alignment horizontal="right" vertical="center"/>
    </xf>
    <xf numFmtId="1" fontId="18" fillId="15" borderId="0" xfId="0" applyNumberFormat="1" applyFont="1" applyFill="1" applyAlignment="1" applyProtection="1">
      <alignment horizontal="right" vertical="center" wrapText="1"/>
    </xf>
    <xf numFmtId="0" fontId="18" fillId="15" borderId="0" xfId="0" applyFont="1" applyFill="1" applyAlignment="1" applyProtection="1">
      <alignment horizontal="right" vertical="center" wrapText="1"/>
      <protection locked="0"/>
    </xf>
    <xf numFmtId="0" fontId="19" fillId="15" borderId="11" xfId="0" applyFont="1" applyFill="1" applyBorder="1" applyAlignment="1" applyProtection="1">
      <alignment horizontal="right" vertical="center" wrapText="1"/>
    </xf>
    <xf numFmtId="2" fontId="18" fillId="0" borderId="0" xfId="0" applyNumberFormat="1" applyFont="1" applyFill="1" applyAlignment="1" applyProtection="1">
      <alignment horizontal="right" vertical="center"/>
      <protection hidden="1"/>
    </xf>
    <xf numFmtId="0" fontId="18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2" fontId="25" fillId="0" borderId="0" xfId="0" applyNumberFormat="1" applyFont="1" applyFill="1" applyAlignment="1" applyProtection="1">
      <alignment horizontal="right" vertical="center"/>
      <protection hidden="1"/>
    </xf>
    <xf numFmtId="0" fontId="25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center"/>
      <protection locked="0"/>
    </xf>
    <xf numFmtId="2" fontId="18" fillId="0" borderId="0" xfId="0" applyNumberFormat="1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Border="1" applyProtection="1">
      <protection locked="0"/>
    </xf>
    <xf numFmtId="1" fontId="25" fillId="16" borderId="1" xfId="0" applyNumberFormat="1" applyFont="1" applyFill="1" applyBorder="1" applyAlignment="1" applyProtection="1">
      <alignment horizontal="center" vertical="center" wrapText="1"/>
      <protection hidden="1"/>
    </xf>
    <xf numFmtId="0" fontId="25" fillId="16" borderId="1" xfId="0" applyFont="1" applyFill="1" applyBorder="1" applyAlignment="1" applyProtection="1">
      <alignment horizontal="center" vertical="center" wrapText="1"/>
      <protection locked="0"/>
    </xf>
    <xf numFmtId="0" fontId="25" fillId="16" borderId="1" xfId="0" applyFont="1" applyFill="1" applyBorder="1" applyAlignment="1" applyProtection="1">
      <alignment horizontal="left" vertical="center" wrapText="1"/>
      <protection locked="0"/>
    </xf>
    <xf numFmtId="0" fontId="25" fillId="16" borderId="1" xfId="0" applyFont="1" applyFill="1" applyBorder="1" applyAlignment="1" applyProtection="1">
      <alignment horizontal="center" vertical="center"/>
      <protection locked="0"/>
    </xf>
    <xf numFmtId="0" fontId="18" fillId="16" borderId="1" xfId="0" applyFont="1" applyFill="1" applyBorder="1" applyAlignment="1" applyProtection="1">
      <alignment horizontal="center" vertical="center" wrapText="1"/>
      <protection hidden="1"/>
    </xf>
    <xf numFmtId="0" fontId="25" fillId="16" borderId="1" xfId="0" applyFont="1" applyFill="1" applyBorder="1" applyAlignment="1" applyProtection="1">
      <alignment horizontal="center" vertical="center"/>
      <protection hidden="1"/>
    </xf>
    <xf numFmtId="0" fontId="18" fillId="16" borderId="1" xfId="0" applyFont="1" applyFill="1" applyBorder="1" applyAlignment="1" applyProtection="1">
      <alignment horizontal="center" vertical="center" wrapText="1"/>
    </xf>
    <xf numFmtId="0" fontId="18" fillId="16" borderId="1" xfId="0" applyFont="1" applyFill="1" applyBorder="1" applyAlignment="1" applyProtection="1">
      <alignment horizontal="left" vertical="center" wrapText="1"/>
      <protection locked="0"/>
    </xf>
    <xf numFmtId="2" fontId="18" fillId="16" borderId="1" xfId="0" applyNumberFormat="1" applyFont="1" applyFill="1" applyBorder="1" applyAlignment="1" applyProtection="1">
      <alignment horizontal="right" vertical="center"/>
      <protection locked="0"/>
    </xf>
    <xf numFmtId="0" fontId="18" fillId="16" borderId="1" xfId="0" applyFont="1" applyFill="1" applyBorder="1" applyAlignment="1" applyProtection="1">
      <alignment horizontal="center" vertical="center"/>
      <protection locked="0"/>
    </xf>
    <xf numFmtId="1" fontId="18" fillId="16" borderId="1" xfId="0" applyNumberFormat="1" applyFont="1" applyFill="1" applyBorder="1" applyAlignment="1" applyProtection="1">
      <alignment horizontal="right" vertical="center"/>
      <protection locked="0"/>
    </xf>
    <xf numFmtId="0" fontId="18" fillId="16" borderId="1" xfId="0" applyFont="1" applyFill="1" applyBorder="1" applyProtection="1">
      <protection locked="0"/>
    </xf>
    <xf numFmtId="2" fontId="25" fillId="16" borderId="1" xfId="1" applyNumberFormat="1" applyFont="1" applyFill="1" applyBorder="1" applyAlignment="1" applyProtection="1">
      <alignment horizontal="left" vertical="center" wrapText="1"/>
      <protection locked="0"/>
    </xf>
    <xf numFmtId="2" fontId="25" fillId="16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16" borderId="1" xfId="1" applyFont="1" applyFill="1" applyBorder="1" applyAlignment="1" applyProtection="1">
      <alignment horizontal="left" vertical="center" wrapText="1"/>
      <protection locked="0"/>
    </xf>
    <xf numFmtId="0" fontId="25" fillId="16" borderId="1" xfId="1" applyFont="1" applyFill="1" applyBorder="1" applyAlignment="1" applyProtection="1">
      <alignment horizontal="center" vertical="center"/>
      <protection locked="0"/>
    </xf>
    <xf numFmtId="0" fontId="25" fillId="16" borderId="1" xfId="0" applyFont="1" applyFill="1" applyBorder="1" applyAlignment="1" applyProtection="1">
      <alignment horizontal="center" vertical="center" wrapText="1"/>
      <protection hidden="1"/>
    </xf>
    <xf numFmtId="0" fontId="25" fillId="16" borderId="1" xfId="0" applyFont="1" applyFill="1" applyBorder="1" applyAlignment="1" applyProtection="1">
      <alignment horizontal="center" vertical="center" wrapText="1"/>
    </xf>
    <xf numFmtId="2" fontId="25" fillId="16" borderId="1" xfId="0" applyNumberFormat="1" applyFont="1" applyFill="1" applyBorder="1" applyAlignment="1" applyProtection="1">
      <alignment horizontal="right" vertical="center"/>
      <protection locked="0"/>
    </xf>
    <xf numFmtId="1" fontId="25" fillId="16" borderId="1" xfId="0" applyNumberFormat="1" applyFont="1" applyFill="1" applyBorder="1" applyAlignment="1" applyProtection="1">
      <alignment horizontal="right" vertical="center"/>
      <protection locked="0"/>
    </xf>
    <xf numFmtId="0" fontId="25" fillId="16" borderId="1" xfId="0" applyFont="1" applyFill="1" applyBorder="1" applyProtection="1">
      <protection locked="0"/>
    </xf>
    <xf numFmtId="0" fontId="18" fillId="16" borderId="1" xfId="0" applyFont="1" applyFill="1" applyBorder="1" applyAlignment="1" applyProtection="1">
      <alignment horizontal="center"/>
      <protection locked="0"/>
    </xf>
    <xf numFmtId="0" fontId="18" fillId="16" borderId="8" xfId="0" applyFont="1" applyFill="1" applyBorder="1" applyProtection="1"/>
    <xf numFmtId="4" fontId="18" fillId="16" borderId="8" xfId="0" applyNumberFormat="1" applyFont="1" applyFill="1" applyBorder="1" applyAlignment="1" applyProtection="1">
      <alignment horizontal="center"/>
    </xf>
    <xf numFmtId="0" fontId="18" fillId="16" borderId="8" xfId="0" applyFont="1" applyFill="1" applyBorder="1" applyAlignment="1" applyProtection="1">
      <alignment horizontal="center"/>
    </xf>
    <xf numFmtId="0" fontId="25" fillId="16" borderId="8" xfId="0" applyFont="1" applyFill="1" applyBorder="1" applyAlignment="1" applyProtection="1">
      <alignment horizontal="center"/>
    </xf>
    <xf numFmtId="165" fontId="18" fillId="16" borderId="8" xfId="0" applyNumberFormat="1" applyFont="1" applyFill="1" applyBorder="1" applyAlignment="1" applyProtection="1">
      <alignment horizontal="center"/>
    </xf>
    <xf numFmtId="0" fontId="25" fillId="16" borderId="1" xfId="1" applyFont="1" applyFill="1" applyBorder="1" applyAlignment="1" applyProtection="1">
      <alignment horizontal="center" vertical="center" wrapText="1"/>
      <protection locked="0"/>
    </xf>
    <xf numFmtId="0" fontId="25" fillId="16" borderId="8" xfId="0" applyFont="1" applyFill="1" applyBorder="1" applyAlignment="1" applyProtection="1">
      <alignment horizontal="center" vertical="center"/>
      <protection hidden="1"/>
    </xf>
    <xf numFmtId="0" fontId="25" fillId="16" borderId="8" xfId="26" applyFont="1" applyFill="1" applyBorder="1" applyAlignment="1" applyProtection="1">
      <alignment horizontal="center" vertical="center" wrapText="1"/>
    </xf>
    <xf numFmtId="0" fontId="25" fillId="16" borderId="8" xfId="26" applyFont="1" applyFill="1" applyBorder="1" applyAlignment="1" applyProtection="1">
      <alignment horizontal="left" vertical="center" wrapText="1"/>
      <protection locked="0"/>
    </xf>
    <xf numFmtId="2" fontId="25" fillId="16" borderId="8" xfId="26" applyNumberFormat="1" applyFont="1" applyFill="1" applyBorder="1" applyAlignment="1" applyProtection="1">
      <alignment horizontal="right" vertical="center"/>
      <protection locked="0"/>
    </xf>
    <xf numFmtId="0" fontId="25" fillId="16" borderId="8" xfId="26" applyFont="1" applyFill="1" applyBorder="1" applyAlignment="1" applyProtection="1">
      <alignment horizontal="center" vertical="center"/>
      <protection locked="0"/>
    </xf>
    <xf numFmtId="1" fontId="25" fillId="16" borderId="8" xfId="26" applyNumberFormat="1" applyFont="1" applyFill="1" applyBorder="1" applyAlignment="1" applyProtection="1">
      <alignment horizontal="right" vertical="center"/>
      <protection locked="0"/>
    </xf>
    <xf numFmtId="0" fontId="25" fillId="16" borderId="8" xfId="26" applyFont="1" applyFill="1" applyBorder="1" applyAlignment="1" applyProtection="1">
      <alignment horizontal="center"/>
      <protection locked="0"/>
    </xf>
    <xf numFmtId="0" fontId="25" fillId="16" borderId="13" xfId="0" applyFont="1" applyFill="1" applyBorder="1" applyAlignment="1" applyProtection="1">
      <alignment horizontal="center" vertical="center"/>
      <protection locked="0"/>
    </xf>
    <xf numFmtId="0" fontId="25" fillId="16" borderId="13" xfId="1" applyFont="1" applyFill="1" applyBorder="1" applyAlignment="1" applyProtection="1">
      <alignment horizontal="left" vertical="center" wrapText="1"/>
      <protection locked="0"/>
    </xf>
    <xf numFmtId="0" fontId="25" fillId="16" borderId="13" xfId="1" applyFont="1" applyFill="1" applyBorder="1" applyAlignment="1" applyProtection="1">
      <alignment horizontal="center" vertical="center"/>
      <protection locked="0"/>
    </xf>
    <xf numFmtId="0" fontId="25" fillId="16" borderId="13" xfId="0" applyFont="1" applyFill="1" applyBorder="1" applyAlignment="1" applyProtection="1">
      <alignment horizontal="center" vertical="center"/>
      <protection hidden="1"/>
    </xf>
    <xf numFmtId="0" fontId="18" fillId="16" borderId="13" xfId="0" applyFont="1" applyFill="1" applyBorder="1" applyAlignment="1" applyProtection="1">
      <alignment horizontal="center" vertical="center" wrapText="1"/>
    </xf>
    <xf numFmtId="0" fontId="18" fillId="16" borderId="13" xfId="0" applyFont="1" applyFill="1" applyBorder="1" applyAlignment="1" applyProtection="1">
      <alignment horizontal="left" vertical="center" wrapText="1"/>
      <protection locked="0"/>
    </xf>
    <xf numFmtId="2" fontId="18" fillId="16" borderId="13" xfId="0" applyNumberFormat="1" applyFont="1" applyFill="1" applyBorder="1" applyAlignment="1" applyProtection="1">
      <alignment horizontal="right" vertical="center"/>
      <protection locked="0"/>
    </xf>
    <xf numFmtId="0" fontId="18" fillId="16" borderId="13" xfId="0" applyFont="1" applyFill="1" applyBorder="1" applyAlignment="1" applyProtection="1">
      <alignment horizontal="center" vertical="center"/>
      <protection locked="0"/>
    </xf>
    <xf numFmtId="1" fontId="18" fillId="16" borderId="13" xfId="0" applyNumberFormat="1" applyFont="1" applyFill="1" applyBorder="1" applyAlignment="1" applyProtection="1">
      <alignment horizontal="right" vertical="center"/>
      <protection locked="0"/>
    </xf>
    <xf numFmtId="0" fontId="18" fillId="16" borderId="13" xfId="0" applyFont="1" applyFill="1" applyBorder="1" applyProtection="1">
      <protection locked="0"/>
    </xf>
    <xf numFmtId="0" fontId="18" fillId="15" borderId="14" xfId="0" applyFont="1" applyFill="1" applyBorder="1" applyAlignment="1" applyProtection="1">
      <alignment horizontal="center" vertical="center"/>
    </xf>
    <xf numFmtId="1" fontId="19" fillId="15" borderId="0" xfId="0" applyNumberFormat="1" applyFont="1" applyFill="1" applyAlignment="1" applyProtection="1">
      <alignment horizontal="center" vertical="center" wrapText="1"/>
    </xf>
    <xf numFmtId="0" fontId="18" fillId="15" borderId="0" xfId="0" applyFont="1" applyFill="1" applyAlignment="1" applyProtection="1">
      <alignment horizontal="right" vertical="center"/>
    </xf>
    <xf numFmtId="0" fontId="18" fillId="15" borderId="0" xfId="0" applyFont="1" applyFill="1" applyBorder="1" applyAlignment="1" applyProtection="1">
      <alignment horizontal="right" vertical="center"/>
    </xf>
    <xf numFmtId="0" fontId="18" fillId="15" borderId="12" xfId="0" applyFont="1" applyFill="1" applyBorder="1" applyAlignment="1" applyProtection="1">
      <alignment horizontal="right" vertical="center"/>
    </xf>
  </cellXfs>
  <cellStyles count="47">
    <cellStyle name="5x indented GHG Textfiels" xfId="4"/>
    <cellStyle name="Accent1" xfId="27"/>
    <cellStyle name="Accent1 2" xfId="5"/>
    <cellStyle name="Accent2" xfId="28"/>
    <cellStyle name="Accent2 2" xfId="6"/>
    <cellStyle name="Accent3" xfId="29"/>
    <cellStyle name="Accent3 2" xfId="7"/>
    <cellStyle name="Accent4" xfId="30"/>
    <cellStyle name="Accent4 2" xfId="8"/>
    <cellStyle name="Accent5" xfId="31"/>
    <cellStyle name="Accent5 2" xfId="9"/>
    <cellStyle name="Accent6" xfId="32"/>
    <cellStyle name="Accent6 2" xfId="10"/>
    <cellStyle name="AggCels" xfId="2"/>
    <cellStyle name="Bad" xfId="33"/>
    <cellStyle name="Bad 2" xfId="11"/>
    <cellStyle name="Check Cell" xfId="34"/>
    <cellStyle name="Check Cell 2" xfId="12"/>
    <cellStyle name="Good" xfId="39"/>
    <cellStyle name="Good 2" xfId="13"/>
    <cellStyle name="Heading 1" xfId="40"/>
    <cellStyle name="Heading 1 2" xfId="14"/>
    <cellStyle name="Heading 2" xfId="41"/>
    <cellStyle name="Heading 2 2" xfId="15"/>
    <cellStyle name="Heading 3" xfId="42"/>
    <cellStyle name="Heading 3 2" xfId="16"/>
    <cellStyle name="Heading 4" xfId="43"/>
    <cellStyle name="Heading 4 2" xfId="17"/>
    <cellStyle name="Įprastas" xfId="0" builtinId="0"/>
    <cellStyle name="Įprastas 2" xfId="26"/>
    <cellStyle name="Įprastas 3" xfId="38"/>
    <cellStyle name="Įprastas 4" xfId="45"/>
    <cellStyle name="Įprastas 5" xfId="46"/>
    <cellStyle name="Linked Cell" xfId="35"/>
    <cellStyle name="Linked Cell 2" xfId="18"/>
    <cellStyle name="Neutral" xfId="36"/>
    <cellStyle name="Neutral 2" xfId="19"/>
    <cellStyle name="Normal 2" xfId="1"/>
    <cellStyle name="Normal 3" xfId="25"/>
    <cellStyle name="Note" xfId="37"/>
    <cellStyle name="Note 2" xfId="20"/>
    <cellStyle name="Percent 2" xfId="3"/>
    <cellStyle name="Standard 2" xfId="21"/>
    <cellStyle name="Standard_Outline NIMs template 10-09-30" xfId="22"/>
    <cellStyle name="Title" xfId="44"/>
    <cellStyle name="Title 2" xfId="23"/>
    <cellStyle name="Обычный_CRF2002 (1)" xfId="24"/>
  </cellStyles>
  <dxfs count="2">
    <dxf>
      <fill>
        <patternFill>
          <bgColor rgb="FFFF7C80"/>
        </patternFill>
      </fill>
    </dxf>
    <dxf>
      <font>
        <color rgb="FF9C0006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FFCC"/>
      <color rgb="FFFF7C80"/>
      <color rgb="FFFF5050"/>
      <color rgb="FF1A0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/AB%20Achema%20%20katilin&#279;%20ir%20amoniako%20paleidimo%20katilin&#279;%20Nr.1/2016%20m.%20SESD%20kiekio%20ataskaita%201-Nm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Contents"/>
      <sheetName val="b_Guidelines and conditions"/>
      <sheetName val="A_Operator&amp;Inst.ID"/>
      <sheetName val="B_InstallationDescription"/>
      <sheetName val="C_SourceStreams"/>
      <sheetName val="D_MeasurementBasedApproaches"/>
      <sheetName val="E_Fall-backApproach"/>
      <sheetName val="F_PFC"/>
      <sheetName val="G_DataGaps"/>
      <sheetName val="H_AdditionalInformation"/>
      <sheetName val="I_Summary"/>
      <sheetName val="J_Accounting"/>
      <sheetName val="EUwideConstants"/>
      <sheetName val="MSParameters"/>
      <sheetName val="Translations"/>
      <sheetName val="VersionDocumentatio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1">
          <cell r="B31" t="str">
            <v>t</v>
          </cell>
        </row>
        <row r="46">
          <cell r="B46" t="str">
            <v>val./metai</v>
          </cell>
        </row>
        <row r="47">
          <cell r="B47" t="str">
            <v>1 000 Nm3/h</v>
          </cell>
        </row>
        <row r="48">
          <cell r="B48" t="str">
            <v>g/Nm3</v>
          </cell>
        </row>
        <row r="49">
          <cell r="B49" t="str">
            <v>1 000 Nm3/m.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5"/>
  <sheetViews>
    <sheetView tabSelected="1" zoomScale="70" zoomScaleNormal="70" workbookViewId="0">
      <pane ySplit="6" topLeftCell="A7" activePane="bottomLeft" state="frozen"/>
      <selection pane="bottomLeft" activeCell="C13" sqref="C13"/>
    </sheetView>
  </sheetViews>
  <sheetFormatPr defaultColWidth="0" defaultRowHeight="20.25" zeroHeight="1" outlineLevelCol="1" x14ac:dyDescent="0.3"/>
  <cols>
    <col min="1" max="1" width="23.85546875" style="3" bestFit="1" customWidth="1"/>
    <col min="2" max="2" width="31.5703125" style="6" bestFit="1" customWidth="1"/>
    <col min="3" max="3" width="100.28515625" style="5" customWidth="1"/>
    <col min="4" max="4" width="37.42578125" style="6" customWidth="1"/>
    <col min="5" max="6" width="23.5703125" style="3" customWidth="1"/>
    <col min="7" max="7" width="18.28515625" style="3" customWidth="1"/>
    <col min="8" max="8" width="30.5703125" style="4" customWidth="1"/>
    <col min="9" max="9" width="86" style="5" customWidth="1"/>
    <col min="10" max="10" width="20.85546875" style="6" customWidth="1"/>
    <col min="11" max="15" width="15.7109375" style="6" customWidth="1"/>
    <col min="16" max="16" width="15.7109375" style="7" customWidth="1"/>
    <col min="17" max="17" width="15.7109375" style="6" customWidth="1"/>
    <col min="18" max="18" width="15.7109375" style="7" customWidth="1"/>
    <col min="19" max="19" width="15.7109375" style="6" customWidth="1"/>
    <col min="20" max="20" width="15.7109375" style="7" customWidth="1"/>
    <col min="21" max="21" width="15.7109375" style="6" customWidth="1"/>
    <col min="22" max="22" width="15.7109375" style="7" customWidth="1"/>
    <col min="23" max="23" width="15.7109375" style="6" customWidth="1"/>
    <col min="24" max="24" width="15.7109375" style="7" customWidth="1"/>
    <col min="25" max="25" width="15.7109375" style="6" customWidth="1"/>
    <col min="26" max="49" width="15.7109375" style="6" customWidth="1" outlineLevel="1"/>
    <col min="50" max="50" width="19.7109375" style="6" customWidth="1" outlineLevel="1"/>
    <col min="51" max="52" width="20.28515625" style="6" customWidth="1"/>
    <col min="53" max="53" width="15.7109375" style="6" customWidth="1"/>
    <col min="54" max="54" width="26.140625" style="6" customWidth="1"/>
    <col min="55" max="55" width="15.7109375" style="6" customWidth="1"/>
    <col min="56" max="57" width="17.85546875" style="8" hidden="1" customWidth="1"/>
    <col min="58" max="58" width="18.85546875" style="6" customWidth="1"/>
    <col min="59" max="16384" width="9.140625" style="6" hidden="1"/>
  </cols>
  <sheetData>
    <row r="1" spans="1:58" x14ac:dyDescent="0.3">
      <c r="A1" s="77" t="s">
        <v>470</v>
      </c>
      <c r="B1" s="77"/>
      <c r="C1" s="78" t="s">
        <v>324</v>
      </c>
      <c r="D1" s="78"/>
      <c r="E1" s="1">
        <f>COUNTIF($E$7:$E$371,"A")</f>
        <v>81</v>
      </c>
      <c r="F1" s="13"/>
      <c r="G1" s="13"/>
      <c r="H1" s="14"/>
      <c r="I1" s="15"/>
      <c r="J1" s="16"/>
      <c r="K1" s="16"/>
      <c r="L1" s="16"/>
      <c r="M1" s="16"/>
      <c r="N1" s="16"/>
      <c r="O1" s="16"/>
      <c r="P1" s="17"/>
      <c r="Q1" s="16"/>
      <c r="R1" s="17"/>
      <c r="S1" s="16"/>
      <c r="T1" s="17"/>
      <c r="U1" s="16"/>
      <c r="V1" s="17"/>
      <c r="W1" s="16"/>
      <c r="X1" s="17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8"/>
      <c r="BE1" s="18"/>
      <c r="BF1" s="16"/>
    </row>
    <row r="2" spans="1:58" x14ac:dyDescent="0.3">
      <c r="A2" s="19"/>
      <c r="B2" s="20"/>
      <c r="C2" s="78" t="s">
        <v>325</v>
      </c>
      <c r="D2" s="78"/>
      <c r="E2" s="1">
        <f>COUNTIF($E$7:$E$371,"B")</f>
        <v>5</v>
      </c>
      <c r="F2" s="13"/>
      <c r="G2" s="13"/>
      <c r="H2" s="14"/>
      <c r="I2" s="15"/>
      <c r="J2" s="16"/>
      <c r="K2" s="16"/>
      <c r="L2" s="16"/>
      <c r="M2" s="16"/>
      <c r="N2" s="16"/>
      <c r="O2" s="16"/>
      <c r="P2" s="17"/>
      <c r="Q2" s="16"/>
      <c r="R2" s="17"/>
      <c r="S2" s="16"/>
      <c r="T2" s="17"/>
      <c r="U2" s="16"/>
      <c r="V2" s="17"/>
      <c r="W2" s="16"/>
      <c r="X2" s="17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8"/>
      <c r="BE2" s="18"/>
      <c r="BF2" s="16"/>
    </row>
    <row r="3" spans="1:58" x14ac:dyDescent="0.3">
      <c r="A3" s="19"/>
      <c r="B3" s="20"/>
      <c r="C3" s="79" t="s">
        <v>326</v>
      </c>
      <c r="D3" s="79"/>
      <c r="E3" s="1">
        <f>COUNTIF($E$7:$E$371,"C")</f>
        <v>3</v>
      </c>
      <c r="F3" s="13"/>
      <c r="G3" s="13"/>
      <c r="H3" s="14"/>
      <c r="I3" s="15"/>
      <c r="J3" s="16"/>
      <c r="K3" s="16"/>
      <c r="L3" s="16"/>
      <c r="M3" s="16"/>
      <c r="N3" s="16"/>
      <c r="O3" s="16"/>
      <c r="P3" s="17"/>
      <c r="Q3" s="16"/>
      <c r="R3" s="17"/>
      <c r="S3" s="16"/>
      <c r="T3" s="17"/>
      <c r="U3" s="16"/>
      <c r="V3" s="17"/>
      <c r="W3" s="16"/>
      <c r="X3" s="17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8"/>
      <c r="BE3" s="18"/>
      <c r="BF3" s="16"/>
    </row>
    <row r="4" spans="1:58" ht="24" thickBot="1" x14ac:dyDescent="0.35">
      <c r="A4" s="19"/>
      <c r="B4" s="20"/>
      <c r="C4" s="80" t="s">
        <v>323</v>
      </c>
      <c r="D4" s="80"/>
      <c r="E4" s="1">
        <f>COUNTIF(F:F,"TAIP")</f>
        <v>76</v>
      </c>
      <c r="F4" s="13"/>
      <c r="G4" s="13"/>
      <c r="H4" s="14"/>
      <c r="I4" s="15"/>
      <c r="J4" s="16"/>
      <c r="K4" s="16"/>
      <c r="L4" s="16"/>
      <c r="M4" s="16"/>
      <c r="N4" s="16"/>
      <c r="O4" s="16"/>
      <c r="P4" s="17"/>
      <c r="Q4" s="16"/>
      <c r="R4" s="17"/>
      <c r="S4" s="16"/>
      <c r="T4" s="17"/>
      <c r="U4" s="16"/>
      <c r="V4" s="17"/>
      <c r="W4" s="16"/>
      <c r="X4" s="17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8"/>
      <c r="BE4" s="18"/>
      <c r="BF4" s="16"/>
    </row>
    <row r="5" spans="1:58" ht="21.75" thickTop="1" thickBot="1" x14ac:dyDescent="0.35">
      <c r="A5" s="13"/>
      <c r="B5" s="16"/>
      <c r="C5" s="21"/>
      <c r="D5" s="21" t="s">
        <v>322</v>
      </c>
      <c r="E5" s="2">
        <f>SUM(E1:E3)</f>
        <v>89</v>
      </c>
      <c r="F5" s="76" t="str">
        <f>IF(E5=COUNT(A7:A334),"","&lt;==PATIKRINTI ĮRENGINIŲ SKAIČIŲ SU Eil. Nr.")</f>
        <v/>
      </c>
      <c r="G5" s="76"/>
      <c r="H5" s="76"/>
      <c r="I5" s="15"/>
      <c r="J5" s="16"/>
      <c r="K5" s="16"/>
      <c r="L5" s="16"/>
      <c r="M5" s="16"/>
      <c r="N5" s="16"/>
      <c r="O5" s="16"/>
      <c r="P5" s="17"/>
      <c r="Q5" s="16"/>
      <c r="R5" s="17"/>
      <c r="S5" s="16"/>
      <c r="T5" s="17"/>
      <c r="U5" s="16"/>
      <c r="V5" s="17"/>
      <c r="W5" s="16"/>
      <c r="X5" s="17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8"/>
      <c r="BE5" s="18"/>
      <c r="BF5" s="16"/>
    </row>
    <row r="6" spans="1:58" ht="75" customHeight="1" x14ac:dyDescent="0.3">
      <c r="A6" s="9" t="s">
        <v>327</v>
      </c>
      <c r="B6" s="10" t="s">
        <v>151</v>
      </c>
      <c r="C6" s="10" t="s">
        <v>0</v>
      </c>
      <c r="D6" s="10" t="s">
        <v>1</v>
      </c>
      <c r="E6" s="9" t="s">
        <v>305</v>
      </c>
      <c r="F6" s="9" t="s">
        <v>306</v>
      </c>
      <c r="G6" s="9" t="s">
        <v>308</v>
      </c>
      <c r="H6" s="9" t="s">
        <v>328</v>
      </c>
      <c r="I6" s="10" t="s">
        <v>329</v>
      </c>
      <c r="J6" s="10" t="s">
        <v>330</v>
      </c>
      <c r="K6" s="10" t="s">
        <v>331</v>
      </c>
      <c r="L6" s="10" t="s">
        <v>332</v>
      </c>
      <c r="M6" s="10" t="s">
        <v>333</v>
      </c>
      <c r="N6" s="10" t="s">
        <v>334</v>
      </c>
      <c r="O6" s="10" t="s">
        <v>335</v>
      </c>
      <c r="P6" s="10" t="s">
        <v>336</v>
      </c>
      <c r="Q6" s="10" t="s">
        <v>337</v>
      </c>
      <c r="R6" s="10" t="s">
        <v>338</v>
      </c>
      <c r="S6" s="10" t="s">
        <v>339</v>
      </c>
      <c r="T6" s="10" t="s">
        <v>340</v>
      </c>
      <c r="U6" s="10" t="s">
        <v>341</v>
      </c>
      <c r="V6" s="10" t="s">
        <v>342</v>
      </c>
      <c r="W6" s="10" t="s">
        <v>343</v>
      </c>
      <c r="X6" s="10" t="s">
        <v>344</v>
      </c>
      <c r="Y6" s="10" t="s">
        <v>345</v>
      </c>
      <c r="Z6" s="10" t="s">
        <v>346</v>
      </c>
      <c r="AA6" s="10" t="s">
        <v>347</v>
      </c>
      <c r="AB6" s="10" t="s">
        <v>348</v>
      </c>
      <c r="AC6" s="10" t="s">
        <v>349</v>
      </c>
      <c r="AD6" s="10" t="s">
        <v>350</v>
      </c>
      <c r="AE6" s="10" t="s">
        <v>351</v>
      </c>
      <c r="AF6" s="10" t="s">
        <v>352</v>
      </c>
      <c r="AG6" s="10" t="s">
        <v>353</v>
      </c>
      <c r="AH6" s="10" t="s">
        <v>354</v>
      </c>
      <c r="AI6" s="10" t="s">
        <v>355</v>
      </c>
      <c r="AJ6" s="10" t="s">
        <v>356</v>
      </c>
      <c r="AK6" s="10" t="s">
        <v>357</v>
      </c>
      <c r="AL6" s="10" t="s">
        <v>358</v>
      </c>
      <c r="AM6" s="10" t="s">
        <v>359</v>
      </c>
      <c r="AN6" s="10" t="s">
        <v>360</v>
      </c>
      <c r="AO6" s="10" t="s">
        <v>361</v>
      </c>
      <c r="AP6" s="10" t="s">
        <v>362</v>
      </c>
      <c r="AQ6" s="10" t="s">
        <v>363</v>
      </c>
      <c r="AR6" s="10" t="s">
        <v>364</v>
      </c>
      <c r="AS6" s="10" t="s">
        <v>365</v>
      </c>
      <c r="AT6" s="10" t="s">
        <v>366</v>
      </c>
      <c r="AU6" s="10" t="s">
        <v>367</v>
      </c>
      <c r="AV6" s="10" t="s">
        <v>368</v>
      </c>
      <c r="AW6" s="10" t="s">
        <v>369</v>
      </c>
      <c r="AX6" s="10" t="s">
        <v>370</v>
      </c>
      <c r="AY6" s="10" t="s">
        <v>371</v>
      </c>
      <c r="AZ6" s="10" t="s">
        <v>372</v>
      </c>
      <c r="BA6" s="10" t="s">
        <v>373</v>
      </c>
      <c r="BB6" s="10" t="s">
        <v>374</v>
      </c>
      <c r="BC6" s="11" t="s">
        <v>375</v>
      </c>
      <c r="BD6" s="18"/>
      <c r="BE6" s="18"/>
      <c r="BF6" s="16"/>
    </row>
    <row r="7" spans="1:58" s="24" customFormat="1" ht="30" customHeight="1" x14ac:dyDescent="0.3">
      <c r="A7" s="31">
        <v>1</v>
      </c>
      <c r="B7" s="32" t="s">
        <v>174</v>
      </c>
      <c r="C7" s="33" t="s">
        <v>2</v>
      </c>
      <c r="D7" s="34" t="s">
        <v>3</v>
      </c>
      <c r="E7" s="35" t="str">
        <f>IF(BD7="","",IF(BD7&lt;50000,"A",IF(BD7&lt;500000,"B",IF(BD7&gt;500000,"C"))))</f>
        <v>A</v>
      </c>
      <c r="F7" s="36" t="str">
        <f>IF(BD7&lt;25000,"TAIP","")</f>
        <v>TAIP</v>
      </c>
      <c r="G7" s="36" t="s">
        <v>309</v>
      </c>
      <c r="H7" s="37" t="s">
        <v>226</v>
      </c>
      <c r="I7" s="38" t="s">
        <v>376</v>
      </c>
      <c r="J7" s="39">
        <v>0</v>
      </c>
      <c r="K7" s="40" t="s">
        <v>4</v>
      </c>
      <c r="L7" s="39">
        <v>0</v>
      </c>
      <c r="M7" s="40" t="s">
        <v>164</v>
      </c>
      <c r="N7" s="39">
        <v>8.7940000000000004E-2</v>
      </c>
      <c r="O7" s="40" t="s">
        <v>171</v>
      </c>
      <c r="P7" s="41">
        <v>0</v>
      </c>
      <c r="Q7" s="42" t="s">
        <v>164</v>
      </c>
      <c r="R7" s="41">
        <v>100</v>
      </c>
      <c r="S7" s="40" t="s">
        <v>165</v>
      </c>
      <c r="T7" s="41">
        <v>100</v>
      </c>
      <c r="U7" s="40" t="s">
        <v>165</v>
      </c>
      <c r="V7" s="41">
        <v>0</v>
      </c>
      <c r="W7" s="40" t="s">
        <v>165</v>
      </c>
      <c r="X7" s="41">
        <v>0</v>
      </c>
      <c r="Y7" s="40" t="s">
        <v>165</v>
      </c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22">
        <f t="shared" ref="BD7:BD74" si="0">IF(D7=D6,"",BE7)</f>
        <v>0</v>
      </c>
      <c r="BE7" s="22">
        <f t="shared" ref="BE7:BE44" si="1">SUMIF(D:D,D7,AY:AY)</f>
        <v>0</v>
      </c>
      <c r="BF7" s="23"/>
    </row>
    <row r="8" spans="1:58" s="24" customFormat="1" ht="30" customHeight="1" x14ac:dyDescent="0.3">
      <c r="A8" s="31"/>
      <c r="B8" s="32" t="s">
        <v>174</v>
      </c>
      <c r="C8" s="33" t="s">
        <v>2</v>
      </c>
      <c r="D8" s="34" t="s">
        <v>3</v>
      </c>
      <c r="E8" s="35" t="str">
        <f t="shared" ref="E8:E12" si="2">IF(BD8="","",IF(BD8&lt;50000,"A",IF(BD8&lt;500000,"B",IF(BD8&gt;500000,"C"))))</f>
        <v/>
      </c>
      <c r="F8" s="36" t="str">
        <f t="shared" ref="F8:F9" si="3">IF(BD8&lt;25000,"TAIP","")</f>
        <v/>
      </c>
      <c r="G8" s="36" t="s">
        <v>309</v>
      </c>
      <c r="H8" s="37" t="s">
        <v>5</v>
      </c>
      <c r="I8" s="38" t="s">
        <v>173</v>
      </c>
      <c r="J8" s="39">
        <v>0</v>
      </c>
      <c r="K8" s="40" t="s">
        <v>4</v>
      </c>
      <c r="L8" s="39">
        <v>15.6</v>
      </c>
      <c r="M8" s="40" t="s">
        <v>167</v>
      </c>
      <c r="N8" s="39">
        <v>109.9</v>
      </c>
      <c r="O8" s="40" t="s">
        <v>163</v>
      </c>
      <c r="P8" s="41">
        <v>0</v>
      </c>
      <c r="Q8" s="42" t="s">
        <v>164</v>
      </c>
      <c r="R8" s="41">
        <v>100</v>
      </c>
      <c r="S8" s="40" t="s">
        <v>165</v>
      </c>
      <c r="T8" s="41">
        <v>100</v>
      </c>
      <c r="U8" s="40" t="s">
        <v>165</v>
      </c>
      <c r="V8" s="41">
        <v>100</v>
      </c>
      <c r="W8" s="40" t="s">
        <v>165</v>
      </c>
      <c r="X8" s="41">
        <v>0</v>
      </c>
      <c r="Y8" s="40" t="s">
        <v>165</v>
      </c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22" t="str">
        <f t="shared" si="0"/>
        <v/>
      </c>
      <c r="BE8" s="22">
        <f t="shared" si="1"/>
        <v>0</v>
      </c>
      <c r="BF8" s="23"/>
    </row>
    <row r="9" spans="1:58" s="24" customFormat="1" ht="30" customHeight="1" x14ac:dyDescent="0.3">
      <c r="A9" s="31"/>
      <c r="B9" s="32" t="s">
        <v>174</v>
      </c>
      <c r="C9" s="33" t="s">
        <v>2</v>
      </c>
      <c r="D9" s="34" t="s">
        <v>3</v>
      </c>
      <c r="E9" s="35" t="str">
        <f t="shared" si="2"/>
        <v/>
      </c>
      <c r="F9" s="36" t="str">
        <f t="shared" si="3"/>
        <v/>
      </c>
      <c r="G9" s="36" t="s">
        <v>309</v>
      </c>
      <c r="H9" s="37" t="s">
        <v>5</v>
      </c>
      <c r="I9" s="38" t="s">
        <v>377</v>
      </c>
      <c r="J9" s="39">
        <v>0</v>
      </c>
      <c r="K9" s="40" t="s">
        <v>4</v>
      </c>
      <c r="L9" s="39">
        <v>15.6</v>
      </c>
      <c r="M9" s="40" t="s">
        <v>167</v>
      </c>
      <c r="N9" s="39">
        <v>109.9</v>
      </c>
      <c r="O9" s="40" t="s">
        <v>163</v>
      </c>
      <c r="P9" s="41">
        <v>0</v>
      </c>
      <c r="Q9" s="42" t="s">
        <v>164</v>
      </c>
      <c r="R9" s="41">
        <v>100</v>
      </c>
      <c r="S9" s="40" t="s">
        <v>165</v>
      </c>
      <c r="T9" s="41">
        <v>100</v>
      </c>
      <c r="U9" s="40" t="s">
        <v>165</v>
      </c>
      <c r="V9" s="41">
        <v>100</v>
      </c>
      <c r="W9" s="40" t="s">
        <v>165</v>
      </c>
      <c r="X9" s="41">
        <v>0</v>
      </c>
      <c r="Y9" s="40" t="s">
        <v>165</v>
      </c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22" t="str">
        <f t="shared" si="0"/>
        <v/>
      </c>
      <c r="BE9" s="22">
        <f t="shared" si="1"/>
        <v>0</v>
      </c>
      <c r="BF9" s="23"/>
    </row>
    <row r="10" spans="1:58" s="24" customFormat="1" ht="30" customHeight="1" x14ac:dyDescent="0.3">
      <c r="A10" s="31">
        <f>IF(C10=C9,"",COUNTIF($A$7:A9,"&gt;0")+1)</f>
        <v>2</v>
      </c>
      <c r="B10" s="32" t="s">
        <v>174</v>
      </c>
      <c r="C10" s="33" t="s">
        <v>214</v>
      </c>
      <c r="D10" s="34" t="s">
        <v>6</v>
      </c>
      <c r="E10" s="35" t="str">
        <f>IF(BD10="","",IF(BD10&lt;50000,"A",IF(BD10&lt;500000,"B",IF(BD10&gt;500000,"C"))))</f>
        <v>A</v>
      </c>
      <c r="F10" s="36" t="str">
        <f>IF(BD10&lt;25000,"TAIP","")</f>
        <v>TAIP</v>
      </c>
      <c r="G10" s="36" t="s">
        <v>311</v>
      </c>
      <c r="H10" s="37" t="s">
        <v>5</v>
      </c>
      <c r="I10" s="38" t="s">
        <v>183</v>
      </c>
      <c r="J10" s="39">
        <v>0</v>
      </c>
      <c r="K10" s="40" t="s">
        <v>161</v>
      </c>
      <c r="L10" s="39">
        <v>40.06</v>
      </c>
      <c r="M10" s="40" t="s">
        <v>162</v>
      </c>
      <c r="N10" s="39">
        <v>77.599999999999994</v>
      </c>
      <c r="O10" s="40" t="s">
        <v>163</v>
      </c>
      <c r="P10" s="41">
        <v>0</v>
      </c>
      <c r="Q10" s="42" t="s">
        <v>164</v>
      </c>
      <c r="R10" s="41">
        <v>100</v>
      </c>
      <c r="S10" s="40" t="s">
        <v>165</v>
      </c>
      <c r="T10" s="41">
        <v>100</v>
      </c>
      <c r="U10" s="40" t="s">
        <v>165</v>
      </c>
      <c r="V10" s="41">
        <v>0</v>
      </c>
      <c r="W10" s="40" t="s">
        <v>165</v>
      </c>
      <c r="X10" s="41">
        <v>0</v>
      </c>
      <c r="Y10" s="40" t="s">
        <v>165</v>
      </c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22">
        <f>IF(D10=D9,"",BE10)</f>
        <v>9287.8617455325002</v>
      </c>
      <c r="BE10" s="22">
        <f t="shared" si="1"/>
        <v>9287.8617455325002</v>
      </c>
      <c r="BF10" s="23"/>
    </row>
    <row r="11" spans="1:58" s="24" customFormat="1" ht="30" customHeight="1" x14ac:dyDescent="0.3">
      <c r="A11" s="31" t="str">
        <f>IF(C11=C10,"",COUNTIF($A$7:A10,"&gt;0")+1)</f>
        <v/>
      </c>
      <c r="B11" s="32" t="s">
        <v>174</v>
      </c>
      <c r="C11" s="33" t="s">
        <v>214</v>
      </c>
      <c r="D11" s="34" t="s">
        <v>6</v>
      </c>
      <c r="E11" s="35" t="str">
        <f t="shared" si="2"/>
        <v/>
      </c>
      <c r="F11" s="36" t="str">
        <f t="shared" ref="F11:F71" si="4">IF(BD11&lt;25000,"TAIP","")</f>
        <v/>
      </c>
      <c r="G11" s="36" t="s">
        <v>311</v>
      </c>
      <c r="H11" s="37" t="s">
        <v>5</v>
      </c>
      <c r="I11" s="38" t="s">
        <v>380</v>
      </c>
      <c r="J11" s="39">
        <v>5018.7759999999998</v>
      </c>
      <c r="K11" s="40" t="s">
        <v>4</v>
      </c>
      <c r="L11" s="39">
        <v>33.49</v>
      </c>
      <c r="M11" s="40" t="s">
        <v>167</v>
      </c>
      <c r="N11" s="39">
        <v>55.23</v>
      </c>
      <c r="O11" s="40" t="s">
        <v>163</v>
      </c>
      <c r="P11" s="41">
        <v>0</v>
      </c>
      <c r="Q11" s="42" t="s">
        <v>164</v>
      </c>
      <c r="R11" s="41">
        <v>100</v>
      </c>
      <c r="S11" s="40" t="s">
        <v>165</v>
      </c>
      <c r="T11" s="41">
        <v>100</v>
      </c>
      <c r="U11" s="40" t="s">
        <v>165</v>
      </c>
      <c r="V11" s="41">
        <v>0</v>
      </c>
      <c r="W11" s="40" t="s">
        <v>165</v>
      </c>
      <c r="X11" s="41">
        <v>0</v>
      </c>
      <c r="Y11" s="40" t="s">
        <v>165</v>
      </c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39">
        <v>9282.9925790952002</v>
      </c>
      <c r="AZ11" s="39">
        <v>0</v>
      </c>
      <c r="BA11" s="39">
        <v>0</v>
      </c>
      <c r="BB11" s="39">
        <v>168.07880824</v>
      </c>
      <c r="BC11" s="39">
        <v>0</v>
      </c>
      <c r="BD11" s="22" t="str">
        <f t="shared" si="0"/>
        <v/>
      </c>
      <c r="BE11" s="22">
        <f t="shared" si="1"/>
        <v>9287.8617455325002</v>
      </c>
      <c r="BF11" s="23"/>
    </row>
    <row r="12" spans="1:58" s="24" customFormat="1" ht="30" customHeight="1" x14ac:dyDescent="0.3">
      <c r="A12" s="31" t="str">
        <f>IF(C12=C11,"",COUNTIF($A$7:A11,"&gt;0")+1)</f>
        <v/>
      </c>
      <c r="B12" s="32" t="s">
        <v>174</v>
      </c>
      <c r="C12" s="33" t="s">
        <v>214</v>
      </c>
      <c r="D12" s="34" t="s">
        <v>6</v>
      </c>
      <c r="E12" s="35" t="str">
        <f t="shared" si="2"/>
        <v/>
      </c>
      <c r="F12" s="36" t="str">
        <f t="shared" si="4"/>
        <v/>
      </c>
      <c r="G12" s="36" t="s">
        <v>311</v>
      </c>
      <c r="H12" s="37" t="s">
        <v>5</v>
      </c>
      <c r="I12" s="38" t="s">
        <v>204</v>
      </c>
      <c r="J12" s="39">
        <v>64048.044000000002</v>
      </c>
      <c r="K12" s="40" t="s">
        <v>4</v>
      </c>
      <c r="L12" s="39">
        <v>15.6</v>
      </c>
      <c r="M12" s="40" t="s">
        <v>167</v>
      </c>
      <c r="N12" s="39">
        <v>0</v>
      </c>
      <c r="O12" s="40" t="s">
        <v>163</v>
      </c>
      <c r="P12" s="41">
        <v>0</v>
      </c>
      <c r="Q12" s="40" t="s">
        <v>164</v>
      </c>
      <c r="R12" s="41">
        <v>100</v>
      </c>
      <c r="S12" s="40" t="s">
        <v>165</v>
      </c>
      <c r="T12" s="41">
        <v>100</v>
      </c>
      <c r="U12" s="40" t="s">
        <v>165</v>
      </c>
      <c r="V12" s="41">
        <v>100</v>
      </c>
      <c r="W12" s="40" t="s">
        <v>165</v>
      </c>
      <c r="X12" s="41">
        <v>0</v>
      </c>
      <c r="Y12" s="40" t="s">
        <v>165</v>
      </c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39">
        <v>0</v>
      </c>
      <c r="AZ12" s="39">
        <v>0</v>
      </c>
      <c r="BA12" s="39">
        <v>0</v>
      </c>
      <c r="BB12" s="39">
        <v>0</v>
      </c>
      <c r="BC12" s="39">
        <v>999.1494864</v>
      </c>
      <c r="BD12" s="22" t="str">
        <f t="shared" si="0"/>
        <v/>
      </c>
      <c r="BE12" s="22">
        <f t="shared" si="1"/>
        <v>9287.8617455325002</v>
      </c>
      <c r="BF12" s="23"/>
    </row>
    <row r="13" spans="1:58" s="24" customFormat="1" ht="30" customHeight="1" x14ac:dyDescent="0.3">
      <c r="A13" s="31" t="str">
        <f>IF(C13=C12,"",COUNTIF($A$7:A12,"&gt;0")+1)</f>
        <v/>
      </c>
      <c r="B13" s="32" t="s">
        <v>174</v>
      </c>
      <c r="C13" s="33" t="s">
        <v>214</v>
      </c>
      <c r="D13" s="34" t="s">
        <v>6</v>
      </c>
      <c r="E13" s="35" t="str">
        <f t="shared" ref="E13:E73" si="5">IF(BD13="","",IF(BD13&lt;50000,"A",IF(BD13&lt;500000,"B",IF(BD13&gt;500000,"C"))))</f>
        <v/>
      </c>
      <c r="F13" s="36" t="str">
        <f t="shared" si="4"/>
        <v/>
      </c>
      <c r="G13" s="36" t="s">
        <v>311</v>
      </c>
      <c r="H13" s="37" t="s">
        <v>5</v>
      </c>
      <c r="I13" s="38" t="s">
        <v>205</v>
      </c>
      <c r="J13" s="39">
        <v>1.5509999999999999</v>
      </c>
      <c r="K13" s="40" t="s">
        <v>4</v>
      </c>
      <c r="L13" s="39">
        <v>43.07</v>
      </c>
      <c r="M13" s="40" t="s">
        <v>167</v>
      </c>
      <c r="N13" s="39">
        <v>72.89</v>
      </c>
      <c r="O13" s="40" t="s">
        <v>163</v>
      </c>
      <c r="P13" s="41">
        <v>0</v>
      </c>
      <c r="Q13" s="42" t="s">
        <v>164</v>
      </c>
      <c r="R13" s="41">
        <v>100</v>
      </c>
      <c r="S13" s="40" t="s">
        <v>165</v>
      </c>
      <c r="T13" s="41">
        <v>100</v>
      </c>
      <c r="U13" s="40" t="s">
        <v>165</v>
      </c>
      <c r="V13" s="41">
        <v>0</v>
      </c>
      <c r="W13" s="40" t="s">
        <v>165</v>
      </c>
      <c r="X13" s="41">
        <v>0</v>
      </c>
      <c r="Y13" s="40" t="s">
        <v>165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39">
        <v>4.8691664372999997</v>
      </c>
      <c r="AZ13" s="39">
        <v>0</v>
      </c>
      <c r="BA13" s="39">
        <v>0</v>
      </c>
      <c r="BB13" s="39">
        <v>6.6801570000000005E-2</v>
      </c>
      <c r="BC13" s="39">
        <v>0</v>
      </c>
      <c r="BD13" s="22" t="str">
        <f t="shared" si="0"/>
        <v/>
      </c>
      <c r="BE13" s="22">
        <f t="shared" si="1"/>
        <v>9287.8617455325002</v>
      </c>
      <c r="BF13" s="23"/>
    </row>
    <row r="14" spans="1:58" s="24" customFormat="1" ht="30" customHeight="1" x14ac:dyDescent="0.3">
      <c r="A14" s="31" t="str">
        <f>IF(C14=C13,"",COUNTIF($A$7:A13,"&gt;0")+1)</f>
        <v/>
      </c>
      <c r="B14" s="32" t="s">
        <v>174</v>
      </c>
      <c r="C14" s="33" t="s">
        <v>214</v>
      </c>
      <c r="D14" s="34" t="s">
        <v>6</v>
      </c>
      <c r="E14" s="35" t="str">
        <f t="shared" si="5"/>
        <v/>
      </c>
      <c r="F14" s="36" t="str">
        <f t="shared" si="4"/>
        <v/>
      </c>
      <c r="G14" s="36" t="s">
        <v>311</v>
      </c>
      <c r="H14" s="37" t="s">
        <v>5</v>
      </c>
      <c r="I14" s="38" t="s">
        <v>381</v>
      </c>
      <c r="J14" s="39">
        <v>0</v>
      </c>
      <c r="K14" s="40" t="s">
        <v>4</v>
      </c>
      <c r="L14" s="39">
        <v>46.42</v>
      </c>
      <c r="M14" s="40" t="s">
        <v>167</v>
      </c>
      <c r="N14" s="39">
        <v>65.42</v>
      </c>
      <c r="O14" s="40" t="s">
        <v>163</v>
      </c>
      <c r="P14" s="41">
        <v>0</v>
      </c>
      <c r="Q14" s="42" t="s">
        <v>164</v>
      </c>
      <c r="R14" s="41">
        <v>100</v>
      </c>
      <c r="S14" s="40" t="s">
        <v>165</v>
      </c>
      <c r="T14" s="41">
        <v>100</v>
      </c>
      <c r="U14" s="40" t="s">
        <v>165</v>
      </c>
      <c r="V14" s="41">
        <v>0</v>
      </c>
      <c r="W14" s="40" t="s">
        <v>165</v>
      </c>
      <c r="X14" s="41">
        <v>0</v>
      </c>
      <c r="Y14" s="40" t="s">
        <v>165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22" t="str">
        <f t="shared" si="0"/>
        <v/>
      </c>
      <c r="BE14" s="22">
        <f t="shared" si="1"/>
        <v>9287.8617455325002</v>
      </c>
      <c r="BF14" s="23"/>
    </row>
    <row r="15" spans="1:58" s="24" customFormat="1" ht="30" customHeight="1" x14ac:dyDescent="0.3">
      <c r="A15" s="31">
        <f>IF(C15=C14,"",COUNTIF($A$7:A14,"&gt;0")+1)</f>
        <v>3</v>
      </c>
      <c r="B15" s="32" t="s">
        <v>174</v>
      </c>
      <c r="C15" s="43" t="s">
        <v>7</v>
      </c>
      <c r="D15" s="44" t="s">
        <v>8</v>
      </c>
      <c r="E15" s="35" t="str">
        <f>IF(BD15="","",IF(BD15&lt;50000,"A",IF(BD15&lt;500000,"B",IF(BD15&gt;500000,"C"))))</f>
        <v>A</v>
      </c>
      <c r="F15" s="36" t="str">
        <f t="shared" si="4"/>
        <v>TAIP</v>
      </c>
      <c r="G15" s="36" t="s">
        <v>311</v>
      </c>
      <c r="H15" s="37" t="s">
        <v>5</v>
      </c>
      <c r="I15" s="38" t="s">
        <v>160</v>
      </c>
      <c r="J15" s="39">
        <v>452.61799999999999</v>
      </c>
      <c r="K15" s="40" t="s">
        <v>161</v>
      </c>
      <c r="L15" s="39">
        <v>33.49</v>
      </c>
      <c r="M15" s="40" t="s">
        <v>162</v>
      </c>
      <c r="N15" s="39">
        <v>55.23</v>
      </c>
      <c r="O15" s="40" t="s">
        <v>163</v>
      </c>
      <c r="P15" s="41">
        <v>0</v>
      </c>
      <c r="Q15" s="42" t="s">
        <v>164</v>
      </c>
      <c r="R15" s="41">
        <v>100</v>
      </c>
      <c r="S15" s="40" t="s">
        <v>165</v>
      </c>
      <c r="T15" s="41">
        <v>100</v>
      </c>
      <c r="U15" s="40" t="s">
        <v>165</v>
      </c>
      <c r="V15" s="41">
        <v>0</v>
      </c>
      <c r="W15" s="40" t="s">
        <v>165</v>
      </c>
      <c r="X15" s="41">
        <v>0</v>
      </c>
      <c r="Y15" s="40" t="s">
        <v>165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39">
        <v>837.18610576859987</v>
      </c>
      <c r="AZ15" s="39">
        <v>0</v>
      </c>
      <c r="BA15" s="39">
        <v>0</v>
      </c>
      <c r="BB15" s="39">
        <v>15.158176820000001</v>
      </c>
      <c r="BC15" s="39">
        <v>0</v>
      </c>
      <c r="BD15" s="22">
        <f t="shared" si="0"/>
        <v>837.18610576859987</v>
      </c>
      <c r="BE15" s="22">
        <f t="shared" si="1"/>
        <v>837.18610576859987</v>
      </c>
      <c r="BF15" s="23"/>
    </row>
    <row r="16" spans="1:58" s="24" customFormat="1" ht="30" customHeight="1" x14ac:dyDescent="0.3">
      <c r="A16" s="31" t="str">
        <f>IF(C16=C15,"",COUNTIF($A$7:A15,"&gt;0")+1)</f>
        <v/>
      </c>
      <c r="B16" s="32" t="s">
        <v>174</v>
      </c>
      <c r="C16" s="43" t="s">
        <v>7</v>
      </c>
      <c r="D16" s="44" t="s">
        <v>8</v>
      </c>
      <c r="E16" s="35" t="str">
        <f t="shared" si="5"/>
        <v/>
      </c>
      <c r="F16" s="36" t="str">
        <f t="shared" si="4"/>
        <v/>
      </c>
      <c r="G16" s="36" t="s">
        <v>311</v>
      </c>
      <c r="H16" s="37" t="s">
        <v>5</v>
      </c>
      <c r="I16" s="38" t="s">
        <v>215</v>
      </c>
      <c r="J16" s="39">
        <v>0</v>
      </c>
      <c r="K16" s="40" t="s">
        <v>4</v>
      </c>
      <c r="L16" s="39">
        <v>11.72</v>
      </c>
      <c r="M16" s="40" t="s">
        <v>167</v>
      </c>
      <c r="N16" s="39">
        <v>102</v>
      </c>
      <c r="O16" s="40" t="s">
        <v>163</v>
      </c>
      <c r="P16" s="41">
        <v>0</v>
      </c>
      <c r="Q16" s="42" t="s">
        <v>164</v>
      </c>
      <c r="R16" s="41">
        <v>100</v>
      </c>
      <c r="S16" s="40" t="s">
        <v>165</v>
      </c>
      <c r="T16" s="41">
        <v>100</v>
      </c>
      <c r="U16" s="40" t="s">
        <v>165</v>
      </c>
      <c r="V16" s="41">
        <v>0</v>
      </c>
      <c r="W16" s="40" t="s">
        <v>165</v>
      </c>
      <c r="X16" s="41">
        <v>0</v>
      </c>
      <c r="Y16" s="40" t="s">
        <v>165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22" t="str">
        <f t="shared" si="0"/>
        <v/>
      </c>
      <c r="BE16" s="22">
        <f t="shared" si="1"/>
        <v>837.18610576859987</v>
      </c>
      <c r="BF16" s="23"/>
    </row>
    <row r="17" spans="1:58" s="24" customFormat="1" ht="30" customHeight="1" x14ac:dyDescent="0.3">
      <c r="A17" s="31" t="str">
        <f>IF(C17=C16,"",COUNTIF($A$7:A16,"&gt;0")+1)</f>
        <v/>
      </c>
      <c r="B17" s="32" t="s">
        <v>174</v>
      </c>
      <c r="C17" s="43" t="s">
        <v>7</v>
      </c>
      <c r="D17" s="44" t="s">
        <v>8</v>
      </c>
      <c r="E17" s="35" t="str">
        <f t="shared" si="5"/>
        <v/>
      </c>
      <c r="F17" s="36" t="str">
        <f t="shared" si="4"/>
        <v/>
      </c>
      <c r="G17" s="36" t="s">
        <v>311</v>
      </c>
      <c r="H17" s="37" t="s">
        <v>5</v>
      </c>
      <c r="I17" s="38" t="s">
        <v>216</v>
      </c>
      <c r="J17" s="39">
        <v>8350.6239999999998</v>
      </c>
      <c r="K17" s="40" t="s">
        <v>4</v>
      </c>
      <c r="L17" s="39">
        <v>15.6</v>
      </c>
      <c r="M17" s="40" t="s">
        <v>167</v>
      </c>
      <c r="N17" s="39">
        <v>109.9</v>
      </c>
      <c r="O17" s="40" t="s">
        <v>163</v>
      </c>
      <c r="P17" s="41">
        <v>0</v>
      </c>
      <c r="Q17" s="40" t="s">
        <v>164</v>
      </c>
      <c r="R17" s="41">
        <v>100</v>
      </c>
      <c r="S17" s="40" t="s">
        <v>165</v>
      </c>
      <c r="T17" s="41">
        <v>100</v>
      </c>
      <c r="U17" s="40" t="s">
        <v>165</v>
      </c>
      <c r="V17" s="41">
        <v>100</v>
      </c>
      <c r="W17" s="40" t="s">
        <v>165</v>
      </c>
      <c r="X17" s="41">
        <v>0</v>
      </c>
      <c r="Y17" s="40" t="s">
        <v>165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39">
        <v>0</v>
      </c>
      <c r="AZ17" s="39">
        <v>14316.643810560001</v>
      </c>
      <c r="BA17" s="39">
        <v>0</v>
      </c>
      <c r="BB17" s="39">
        <v>0</v>
      </c>
      <c r="BC17" s="39">
        <v>130.26973439999998</v>
      </c>
      <c r="BD17" s="22" t="str">
        <f t="shared" si="0"/>
        <v/>
      </c>
      <c r="BE17" s="22">
        <f t="shared" si="1"/>
        <v>837.18610576859987</v>
      </c>
      <c r="BF17" s="23"/>
    </row>
    <row r="18" spans="1:58" s="24" customFormat="1" ht="30" customHeight="1" x14ac:dyDescent="0.3">
      <c r="A18" s="31">
        <f>IF(C18=C17,"",COUNTIF($A$7:A17,"&gt;0")+1)</f>
        <v>4</v>
      </c>
      <c r="B18" s="32" t="s">
        <v>174</v>
      </c>
      <c r="C18" s="33" t="s">
        <v>213</v>
      </c>
      <c r="D18" s="34" t="s">
        <v>9</v>
      </c>
      <c r="E18" s="35" t="str">
        <f t="shared" si="5"/>
        <v>A</v>
      </c>
      <c r="F18" s="36" t="str">
        <f t="shared" si="4"/>
        <v>TAIP</v>
      </c>
      <c r="G18" s="36" t="s">
        <v>311</v>
      </c>
      <c r="H18" s="37" t="s">
        <v>5</v>
      </c>
      <c r="I18" s="38" t="s">
        <v>208</v>
      </c>
      <c r="J18" s="39">
        <v>668.279</v>
      </c>
      <c r="K18" s="40" t="s">
        <v>161</v>
      </c>
      <c r="L18" s="39">
        <v>33.49</v>
      </c>
      <c r="M18" s="40" t="s">
        <v>162</v>
      </c>
      <c r="N18" s="39">
        <v>55.23</v>
      </c>
      <c r="O18" s="40" t="s">
        <v>163</v>
      </c>
      <c r="P18" s="41">
        <v>0</v>
      </c>
      <c r="Q18" s="42" t="s">
        <v>164</v>
      </c>
      <c r="R18" s="41">
        <v>100</v>
      </c>
      <c r="S18" s="40" t="s">
        <v>165</v>
      </c>
      <c r="T18" s="41">
        <v>100</v>
      </c>
      <c r="U18" s="40" t="s">
        <v>165</v>
      </c>
      <c r="V18" s="41">
        <v>0</v>
      </c>
      <c r="W18" s="40" t="s">
        <v>165</v>
      </c>
      <c r="X18" s="41">
        <v>0</v>
      </c>
      <c r="Y18" s="40" t="s">
        <v>165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39">
        <v>1236.0840567032999</v>
      </c>
      <c r="AZ18" s="39">
        <v>0</v>
      </c>
      <c r="BA18" s="39">
        <v>0</v>
      </c>
      <c r="BB18" s="39">
        <v>22.38066371</v>
      </c>
      <c r="BC18" s="39">
        <v>0</v>
      </c>
      <c r="BD18" s="22">
        <f t="shared" si="0"/>
        <v>1320.8957527403998</v>
      </c>
      <c r="BE18" s="22">
        <f t="shared" si="1"/>
        <v>1320.8957527403998</v>
      </c>
      <c r="BF18" s="23"/>
    </row>
    <row r="19" spans="1:58" s="24" customFormat="1" ht="27.75" customHeight="1" x14ac:dyDescent="0.3">
      <c r="A19" s="31" t="str">
        <f>IF(C19=C18,"",COUNTIF($A$7:A18,"&gt;0")+1)</f>
        <v/>
      </c>
      <c r="B19" s="32" t="s">
        <v>174</v>
      </c>
      <c r="C19" s="33" t="s">
        <v>213</v>
      </c>
      <c r="D19" s="34" t="s">
        <v>9</v>
      </c>
      <c r="E19" s="35" t="str">
        <f t="shared" si="5"/>
        <v/>
      </c>
      <c r="F19" s="36" t="str">
        <f t="shared" si="4"/>
        <v/>
      </c>
      <c r="G19" s="36" t="s">
        <v>311</v>
      </c>
      <c r="H19" s="37" t="s">
        <v>5</v>
      </c>
      <c r="I19" s="38" t="s">
        <v>200</v>
      </c>
      <c r="J19" s="39">
        <v>10.048</v>
      </c>
      <c r="K19" s="40" t="s">
        <v>4</v>
      </c>
      <c r="L19" s="39">
        <v>38.1</v>
      </c>
      <c r="M19" s="40" t="s">
        <v>167</v>
      </c>
      <c r="N19" s="39">
        <v>77.400000000000006</v>
      </c>
      <c r="O19" s="40" t="s">
        <v>163</v>
      </c>
      <c r="P19" s="41">
        <v>0</v>
      </c>
      <c r="Q19" s="42" t="s">
        <v>164</v>
      </c>
      <c r="R19" s="41">
        <v>100</v>
      </c>
      <c r="S19" s="40" t="s">
        <v>165</v>
      </c>
      <c r="T19" s="41">
        <v>100</v>
      </c>
      <c r="U19" s="40" t="s">
        <v>165</v>
      </c>
      <c r="V19" s="41">
        <v>0</v>
      </c>
      <c r="W19" s="40" t="s">
        <v>165</v>
      </c>
      <c r="X19" s="41">
        <v>0</v>
      </c>
      <c r="Y19" s="40" t="s">
        <v>165</v>
      </c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39">
        <v>29.630949120000004</v>
      </c>
      <c r="AZ19" s="39">
        <v>0</v>
      </c>
      <c r="BA19" s="39">
        <v>0</v>
      </c>
      <c r="BB19" s="39">
        <v>0.38282880000000002</v>
      </c>
      <c r="BC19" s="39">
        <v>0</v>
      </c>
      <c r="BD19" s="22" t="str">
        <f t="shared" si="0"/>
        <v/>
      </c>
      <c r="BE19" s="22">
        <f t="shared" si="1"/>
        <v>1320.8957527403998</v>
      </c>
      <c r="BF19" s="23"/>
    </row>
    <row r="20" spans="1:58" s="24" customFormat="1" ht="30" customHeight="1" x14ac:dyDescent="0.3">
      <c r="A20" s="31" t="str">
        <f>IF(C20=C19,"",COUNTIF($A$7:A19,"&gt;0")+1)</f>
        <v/>
      </c>
      <c r="B20" s="32" t="s">
        <v>174</v>
      </c>
      <c r="C20" s="33" t="s">
        <v>213</v>
      </c>
      <c r="D20" s="34" t="s">
        <v>9</v>
      </c>
      <c r="E20" s="35" t="str">
        <f t="shared" si="5"/>
        <v/>
      </c>
      <c r="F20" s="36" t="str">
        <f t="shared" si="4"/>
        <v/>
      </c>
      <c r="G20" s="36" t="s">
        <v>311</v>
      </c>
      <c r="H20" s="37" t="s">
        <v>5</v>
      </c>
      <c r="I20" s="38" t="s">
        <v>204</v>
      </c>
      <c r="J20" s="39">
        <v>42025</v>
      </c>
      <c r="K20" s="40" t="s">
        <v>4</v>
      </c>
      <c r="L20" s="39">
        <v>15.6</v>
      </c>
      <c r="M20" s="40" t="s">
        <v>167</v>
      </c>
      <c r="N20" s="39">
        <v>0</v>
      </c>
      <c r="O20" s="40" t="s">
        <v>163</v>
      </c>
      <c r="P20" s="41">
        <v>0</v>
      </c>
      <c r="Q20" s="40" t="s">
        <v>164</v>
      </c>
      <c r="R20" s="41">
        <v>100</v>
      </c>
      <c r="S20" s="40" t="s">
        <v>165</v>
      </c>
      <c r="T20" s="41">
        <v>100</v>
      </c>
      <c r="U20" s="40" t="s">
        <v>165</v>
      </c>
      <c r="V20" s="41">
        <v>100</v>
      </c>
      <c r="W20" s="40" t="s">
        <v>165</v>
      </c>
      <c r="X20" s="41">
        <v>0</v>
      </c>
      <c r="Y20" s="40" t="s">
        <v>165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39">
        <v>0</v>
      </c>
      <c r="AZ20" s="39">
        <v>0</v>
      </c>
      <c r="BA20" s="39">
        <v>0</v>
      </c>
      <c r="BB20" s="39">
        <v>0</v>
      </c>
      <c r="BC20" s="39">
        <v>655.59</v>
      </c>
      <c r="BD20" s="22" t="str">
        <f t="shared" si="0"/>
        <v/>
      </c>
      <c r="BE20" s="22">
        <f t="shared" si="1"/>
        <v>1320.8957527403998</v>
      </c>
      <c r="BF20" s="23"/>
    </row>
    <row r="21" spans="1:58" s="24" customFormat="1" ht="30" customHeight="1" x14ac:dyDescent="0.3">
      <c r="A21" s="31" t="str">
        <f>IF(C21=C20,"",COUNTIF($A$7:A20,"&gt;0")+1)</f>
        <v/>
      </c>
      <c r="B21" s="32" t="s">
        <v>174</v>
      </c>
      <c r="C21" s="33" t="s">
        <v>213</v>
      </c>
      <c r="D21" s="34" t="s">
        <v>9</v>
      </c>
      <c r="E21" s="35" t="str">
        <f t="shared" si="5"/>
        <v/>
      </c>
      <c r="F21" s="36" t="str">
        <f t="shared" si="4"/>
        <v/>
      </c>
      <c r="G21" s="36" t="s">
        <v>311</v>
      </c>
      <c r="H21" s="37" t="s">
        <v>5</v>
      </c>
      <c r="I21" s="38" t="s">
        <v>205</v>
      </c>
      <c r="J21" s="39">
        <v>17.577000000000002</v>
      </c>
      <c r="K21" s="40" t="s">
        <v>4</v>
      </c>
      <c r="L21" s="39">
        <v>43.07</v>
      </c>
      <c r="M21" s="40" t="s">
        <v>167</v>
      </c>
      <c r="N21" s="39">
        <v>72.89</v>
      </c>
      <c r="O21" s="40" t="s">
        <v>163</v>
      </c>
      <c r="P21" s="41">
        <v>0</v>
      </c>
      <c r="Q21" s="42" t="s">
        <v>164</v>
      </c>
      <c r="R21" s="41">
        <v>100</v>
      </c>
      <c r="S21" s="40" t="s">
        <v>165</v>
      </c>
      <c r="T21" s="41">
        <v>100</v>
      </c>
      <c r="U21" s="40" t="s">
        <v>165</v>
      </c>
      <c r="V21" s="41">
        <v>0</v>
      </c>
      <c r="W21" s="40" t="s">
        <v>165</v>
      </c>
      <c r="X21" s="41">
        <v>0</v>
      </c>
      <c r="Y21" s="40" t="s">
        <v>165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39">
        <v>55.180746917100002</v>
      </c>
      <c r="AZ21" s="39">
        <v>0</v>
      </c>
      <c r="BA21" s="39">
        <v>0</v>
      </c>
      <c r="BB21" s="39">
        <v>0.75704139000000015</v>
      </c>
      <c r="BC21" s="39">
        <v>0</v>
      </c>
      <c r="BD21" s="22" t="str">
        <f t="shared" si="0"/>
        <v/>
      </c>
      <c r="BE21" s="22">
        <f t="shared" si="1"/>
        <v>1320.8957527403998</v>
      </c>
      <c r="BF21" s="23"/>
    </row>
    <row r="22" spans="1:58" s="24" customFormat="1" ht="30" customHeight="1" x14ac:dyDescent="0.3">
      <c r="A22" s="31" t="str">
        <f>IF(C22=C21,"",COUNTIF($A$7:A21,"&gt;0")+1)</f>
        <v/>
      </c>
      <c r="B22" s="32" t="s">
        <v>174</v>
      </c>
      <c r="C22" s="33" t="s">
        <v>213</v>
      </c>
      <c r="D22" s="34" t="s">
        <v>9</v>
      </c>
      <c r="E22" s="35" t="str">
        <f t="shared" si="5"/>
        <v/>
      </c>
      <c r="F22" s="36" t="str">
        <f t="shared" si="4"/>
        <v/>
      </c>
      <c r="G22" s="36" t="s">
        <v>311</v>
      </c>
      <c r="H22" s="37" t="s">
        <v>5</v>
      </c>
      <c r="I22" s="38" t="s">
        <v>430</v>
      </c>
      <c r="J22" s="39">
        <v>0</v>
      </c>
      <c r="K22" s="40" t="s">
        <v>4</v>
      </c>
      <c r="L22" s="39">
        <v>46.42</v>
      </c>
      <c r="M22" s="40" t="s">
        <v>167</v>
      </c>
      <c r="N22" s="39">
        <v>65.42</v>
      </c>
      <c r="O22" s="40" t="s">
        <v>163</v>
      </c>
      <c r="P22" s="41">
        <v>0</v>
      </c>
      <c r="Q22" s="42" t="s">
        <v>164</v>
      </c>
      <c r="R22" s="41">
        <v>100</v>
      </c>
      <c r="S22" s="40" t="s">
        <v>165</v>
      </c>
      <c r="T22" s="41">
        <v>100</v>
      </c>
      <c r="U22" s="40" t="s">
        <v>165</v>
      </c>
      <c r="V22" s="41">
        <v>0</v>
      </c>
      <c r="W22" s="40" t="s">
        <v>165</v>
      </c>
      <c r="X22" s="41">
        <v>0</v>
      </c>
      <c r="Y22" s="40" t="s">
        <v>165</v>
      </c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22" t="str">
        <f t="shared" si="0"/>
        <v/>
      </c>
      <c r="BE22" s="22">
        <f t="shared" si="1"/>
        <v>1320.8957527403998</v>
      </c>
      <c r="BF22" s="23"/>
    </row>
    <row r="23" spans="1:58" s="24" customFormat="1" ht="30" customHeight="1" x14ac:dyDescent="0.3">
      <c r="A23" s="31">
        <f>IF(C23=C22,"",COUNTIF($A$7:A22,"&gt;0")+1)</f>
        <v>5</v>
      </c>
      <c r="B23" s="32" t="s">
        <v>174</v>
      </c>
      <c r="C23" s="45" t="s">
        <v>10</v>
      </c>
      <c r="D23" s="46" t="s">
        <v>11</v>
      </c>
      <c r="E23" s="35" t="str">
        <f t="shared" si="5"/>
        <v>A</v>
      </c>
      <c r="F23" s="36" t="str">
        <f t="shared" si="4"/>
        <v>TAIP</v>
      </c>
      <c r="G23" s="36" t="s">
        <v>312</v>
      </c>
      <c r="H23" s="37" t="s">
        <v>5</v>
      </c>
      <c r="I23" s="38" t="s">
        <v>199</v>
      </c>
      <c r="J23" s="39">
        <v>10260.759999999998</v>
      </c>
      <c r="K23" s="40" t="s">
        <v>4</v>
      </c>
      <c r="L23" s="39">
        <v>8.1999999999999993</v>
      </c>
      <c r="M23" s="40" t="s">
        <v>167</v>
      </c>
      <c r="N23" s="39">
        <v>0</v>
      </c>
      <c r="O23" s="40" t="s">
        <v>163</v>
      </c>
      <c r="P23" s="41">
        <v>0</v>
      </c>
      <c r="Q23" s="40" t="s">
        <v>164</v>
      </c>
      <c r="R23" s="41">
        <v>100</v>
      </c>
      <c r="S23" s="40" t="s">
        <v>165</v>
      </c>
      <c r="T23" s="41">
        <v>100</v>
      </c>
      <c r="U23" s="40" t="s">
        <v>165</v>
      </c>
      <c r="V23" s="41">
        <v>0</v>
      </c>
      <c r="W23" s="40" t="s">
        <v>165</v>
      </c>
      <c r="X23" s="41">
        <v>0</v>
      </c>
      <c r="Y23" s="40" t="s">
        <v>165</v>
      </c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39">
        <v>0</v>
      </c>
      <c r="AZ23" s="39">
        <v>0</v>
      </c>
      <c r="BA23" s="39">
        <v>0</v>
      </c>
      <c r="BB23" s="39">
        <v>84.138231999999974</v>
      </c>
      <c r="BC23" s="39">
        <v>0</v>
      </c>
      <c r="BD23" s="22">
        <f t="shared" si="0"/>
        <v>0</v>
      </c>
      <c r="BE23" s="22">
        <f t="shared" si="1"/>
        <v>0</v>
      </c>
      <c r="BF23" s="23"/>
    </row>
    <row r="24" spans="1:58" s="24" customFormat="1" ht="30" customHeight="1" x14ac:dyDescent="0.3">
      <c r="A24" s="31" t="str">
        <f>IF(C24=C23,"",COUNTIF($A$7:A23,"&gt;0")+1)</f>
        <v/>
      </c>
      <c r="B24" s="32" t="s">
        <v>174</v>
      </c>
      <c r="C24" s="45" t="s">
        <v>10</v>
      </c>
      <c r="D24" s="46" t="s">
        <v>11</v>
      </c>
      <c r="E24" s="35" t="str">
        <f t="shared" si="5"/>
        <v/>
      </c>
      <c r="F24" s="36" t="str">
        <f t="shared" si="4"/>
        <v/>
      </c>
      <c r="G24" s="36" t="s">
        <v>312</v>
      </c>
      <c r="H24" s="37" t="s">
        <v>5</v>
      </c>
      <c r="I24" s="38" t="s">
        <v>197</v>
      </c>
      <c r="J24" s="39">
        <v>0</v>
      </c>
      <c r="K24" s="40" t="s">
        <v>4</v>
      </c>
      <c r="L24" s="39">
        <v>40.06</v>
      </c>
      <c r="M24" s="40" t="s">
        <v>167</v>
      </c>
      <c r="N24" s="39">
        <v>77.599999999999994</v>
      </c>
      <c r="O24" s="40" t="s">
        <v>163</v>
      </c>
      <c r="P24" s="41">
        <v>0</v>
      </c>
      <c r="Q24" s="42" t="s">
        <v>164</v>
      </c>
      <c r="R24" s="41">
        <v>100</v>
      </c>
      <c r="S24" s="40" t="s">
        <v>165</v>
      </c>
      <c r="T24" s="41">
        <v>100</v>
      </c>
      <c r="U24" s="40" t="s">
        <v>165</v>
      </c>
      <c r="V24" s="41">
        <v>0</v>
      </c>
      <c r="W24" s="40" t="s">
        <v>165</v>
      </c>
      <c r="X24" s="41">
        <v>0</v>
      </c>
      <c r="Y24" s="40" t="s">
        <v>165</v>
      </c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22" t="str">
        <f t="shared" si="0"/>
        <v/>
      </c>
      <c r="BE24" s="22">
        <f t="shared" si="1"/>
        <v>0</v>
      </c>
      <c r="BF24" s="23"/>
    </row>
    <row r="25" spans="1:58" s="24" customFormat="1" ht="30" customHeight="1" x14ac:dyDescent="0.3">
      <c r="A25" s="31">
        <f>IF(C25=C24,"",COUNTIF($A$7:A24,"&gt;0")+1)</f>
        <v>6</v>
      </c>
      <c r="B25" s="32" t="s">
        <v>174</v>
      </c>
      <c r="C25" s="33" t="s">
        <v>12</v>
      </c>
      <c r="D25" s="34" t="s">
        <v>13</v>
      </c>
      <c r="E25" s="35" t="str">
        <f t="shared" si="5"/>
        <v>A</v>
      </c>
      <c r="F25" s="36" t="str">
        <f t="shared" si="4"/>
        <v>TAIP</v>
      </c>
      <c r="G25" s="36" t="s">
        <v>311</v>
      </c>
      <c r="H25" s="37" t="s">
        <v>5</v>
      </c>
      <c r="I25" s="38" t="s">
        <v>192</v>
      </c>
      <c r="J25" s="39">
        <v>0</v>
      </c>
      <c r="K25" s="40" t="s">
        <v>4</v>
      </c>
      <c r="L25" s="39">
        <v>40.06</v>
      </c>
      <c r="M25" s="40" t="s">
        <v>167</v>
      </c>
      <c r="N25" s="39">
        <v>77.599999999999994</v>
      </c>
      <c r="O25" s="40" t="s">
        <v>163</v>
      </c>
      <c r="P25" s="41">
        <v>0</v>
      </c>
      <c r="Q25" s="42" t="s">
        <v>164</v>
      </c>
      <c r="R25" s="41">
        <v>100</v>
      </c>
      <c r="S25" s="40" t="s">
        <v>165</v>
      </c>
      <c r="T25" s="41">
        <v>100</v>
      </c>
      <c r="U25" s="40" t="s">
        <v>165</v>
      </c>
      <c r="V25" s="41">
        <v>0</v>
      </c>
      <c r="W25" s="40" t="s">
        <v>165</v>
      </c>
      <c r="X25" s="41">
        <v>0</v>
      </c>
      <c r="Y25" s="40" t="s">
        <v>165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22">
        <f t="shared" si="0"/>
        <v>0</v>
      </c>
      <c r="BE25" s="22">
        <f t="shared" si="1"/>
        <v>0</v>
      </c>
      <c r="BF25" s="23"/>
    </row>
    <row r="26" spans="1:58" s="24" customFormat="1" ht="30" customHeight="1" x14ac:dyDescent="0.3">
      <c r="A26" s="31" t="str">
        <f>IF(C26=C25,"",COUNTIF($A$7:A25,"&gt;0")+1)</f>
        <v/>
      </c>
      <c r="B26" s="32" t="s">
        <v>174</v>
      </c>
      <c r="C26" s="33" t="s">
        <v>12</v>
      </c>
      <c r="D26" s="34" t="s">
        <v>13</v>
      </c>
      <c r="E26" s="35" t="str">
        <f>IF(BD26="","",IF(BD26&lt;50000,"A",IF(BD26&lt;500000,"B",IF(BD26&gt;500000,"C"))))</f>
        <v/>
      </c>
      <c r="F26" s="36" t="str">
        <f t="shared" si="4"/>
        <v/>
      </c>
      <c r="G26" s="36" t="s">
        <v>311</v>
      </c>
      <c r="H26" s="37" t="s">
        <v>5</v>
      </c>
      <c r="I26" s="38" t="s">
        <v>193</v>
      </c>
      <c r="J26" s="39">
        <v>16830.240000000002</v>
      </c>
      <c r="K26" s="40" t="s">
        <v>4</v>
      </c>
      <c r="L26" s="39">
        <v>8.1999999999999993</v>
      </c>
      <c r="M26" s="40" t="s">
        <v>167</v>
      </c>
      <c r="N26" s="39">
        <v>109.9</v>
      </c>
      <c r="O26" s="40" t="s">
        <v>163</v>
      </c>
      <c r="P26" s="41">
        <v>0</v>
      </c>
      <c r="Q26" s="42" t="s">
        <v>164</v>
      </c>
      <c r="R26" s="41">
        <v>100</v>
      </c>
      <c r="S26" s="40" t="s">
        <v>165</v>
      </c>
      <c r="T26" s="41">
        <v>100</v>
      </c>
      <c r="U26" s="40" t="s">
        <v>165</v>
      </c>
      <c r="V26" s="41">
        <v>100</v>
      </c>
      <c r="W26" s="40" t="s">
        <v>165</v>
      </c>
      <c r="X26" s="41">
        <v>0</v>
      </c>
      <c r="Y26" s="40" t="s">
        <v>165</v>
      </c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39">
        <v>0</v>
      </c>
      <c r="AZ26" s="39">
        <v>15167.075683200001</v>
      </c>
      <c r="BA26" s="39">
        <v>0</v>
      </c>
      <c r="BB26" s="39">
        <v>0</v>
      </c>
      <c r="BC26" s="39">
        <v>138.00796800000001</v>
      </c>
      <c r="BD26" s="22" t="str">
        <f t="shared" si="0"/>
        <v/>
      </c>
      <c r="BE26" s="22">
        <f t="shared" si="1"/>
        <v>0</v>
      </c>
      <c r="BF26" s="23"/>
    </row>
    <row r="27" spans="1:58" s="24" customFormat="1" ht="30" customHeight="1" x14ac:dyDescent="0.3">
      <c r="A27" s="31">
        <f>IF(C27=C26,"",COUNTIF($A$7:A26,"&gt;0")+1)</f>
        <v>7</v>
      </c>
      <c r="B27" s="34" t="s">
        <v>175</v>
      </c>
      <c r="C27" s="45" t="s">
        <v>152</v>
      </c>
      <c r="D27" s="46">
        <v>451418</v>
      </c>
      <c r="E27" s="35" t="str">
        <f>IF(BD27="","",IF(BD27&lt;50000,"A",IF(BD27&lt;500000,"B",IF(BD27&gt;500000,"C"))))</f>
        <v>A</v>
      </c>
      <c r="F27" s="36" t="str">
        <f t="shared" si="4"/>
        <v>TAIP</v>
      </c>
      <c r="G27" s="36" t="s">
        <v>313</v>
      </c>
      <c r="H27" s="37" t="s">
        <v>5</v>
      </c>
      <c r="I27" s="38" t="s">
        <v>160</v>
      </c>
      <c r="J27" s="39">
        <v>313.7</v>
      </c>
      <c r="K27" s="40" t="s">
        <v>161</v>
      </c>
      <c r="L27" s="39">
        <v>33.49</v>
      </c>
      <c r="M27" s="40" t="s">
        <v>162</v>
      </c>
      <c r="N27" s="39">
        <v>55.23</v>
      </c>
      <c r="O27" s="40" t="s">
        <v>163</v>
      </c>
      <c r="P27" s="41">
        <v>0</v>
      </c>
      <c r="Q27" s="42" t="s">
        <v>164</v>
      </c>
      <c r="R27" s="41">
        <v>100</v>
      </c>
      <c r="S27" s="40" t="s">
        <v>165</v>
      </c>
      <c r="T27" s="41">
        <v>100</v>
      </c>
      <c r="U27" s="40" t="s">
        <v>165</v>
      </c>
      <c r="V27" s="41">
        <v>0</v>
      </c>
      <c r="W27" s="40" t="s">
        <v>165</v>
      </c>
      <c r="X27" s="41">
        <v>0</v>
      </c>
      <c r="Y27" s="40" t="s">
        <v>165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39">
        <v>580.23605198999996</v>
      </c>
      <c r="AZ27" s="39">
        <v>0</v>
      </c>
      <c r="BA27" s="39">
        <v>0</v>
      </c>
      <c r="BB27" s="39">
        <v>10.505813</v>
      </c>
      <c r="BC27" s="39">
        <v>0</v>
      </c>
      <c r="BD27" s="22">
        <f>IF(D27=D26,"",BE27)</f>
        <v>582.29861959109996</v>
      </c>
      <c r="BE27" s="22">
        <f t="shared" si="1"/>
        <v>582.29861959109996</v>
      </c>
      <c r="BF27" s="23"/>
    </row>
    <row r="28" spans="1:58" s="24" customFormat="1" ht="30" customHeight="1" x14ac:dyDescent="0.3">
      <c r="A28" s="31" t="str">
        <f>IF(C28=C27,"",COUNTIF($A$7:A27,"&gt;0")+1)</f>
        <v/>
      </c>
      <c r="B28" s="34" t="s">
        <v>175</v>
      </c>
      <c r="C28" s="45" t="s">
        <v>152</v>
      </c>
      <c r="D28" s="46">
        <v>451418</v>
      </c>
      <c r="E28" s="35" t="str">
        <f t="shared" si="5"/>
        <v/>
      </c>
      <c r="F28" s="36" t="str">
        <f t="shared" si="4"/>
        <v/>
      </c>
      <c r="G28" s="36" t="s">
        <v>313</v>
      </c>
      <c r="H28" s="37" t="s">
        <v>5</v>
      </c>
      <c r="I28" s="38" t="s">
        <v>405</v>
      </c>
      <c r="J28" s="39">
        <v>0.65700000000000003</v>
      </c>
      <c r="K28" s="40" t="s">
        <v>4</v>
      </c>
      <c r="L28" s="39">
        <v>43.07</v>
      </c>
      <c r="M28" s="40" t="s">
        <v>167</v>
      </c>
      <c r="N28" s="39">
        <v>72.89</v>
      </c>
      <c r="O28" s="40" t="s">
        <v>163</v>
      </c>
      <c r="P28" s="41">
        <v>0</v>
      </c>
      <c r="Q28" s="42" t="s">
        <v>164</v>
      </c>
      <c r="R28" s="41">
        <v>100</v>
      </c>
      <c r="S28" s="40" t="s">
        <v>165</v>
      </c>
      <c r="T28" s="41">
        <v>100</v>
      </c>
      <c r="U28" s="40" t="s">
        <v>165</v>
      </c>
      <c r="V28" s="41">
        <v>0</v>
      </c>
      <c r="W28" s="40" t="s">
        <v>165</v>
      </c>
      <c r="X28" s="41">
        <v>0</v>
      </c>
      <c r="Y28" s="40" t="s">
        <v>165</v>
      </c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39">
        <v>2.0625676011</v>
      </c>
      <c r="AZ28" s="39">
        <v>0</v>
      </c>
      <c r="BA28" s="39">
        <v>0</v>
      </c>
      <c r="BB28" s="39">
        <v>2.8296990000000001E-2</v>
      </c>
      <c r="BC28" s="39">
        <v>0</v>
      </c>
      <c r="BD28" s="22" t="str">
        <f t="shared" si="0"/>
        <v/>
      </c>
      <c r="BE28" s="22">
        <f t="shared" si="1"/>
        <v>582.29861959109996</v>
      </c>
      <c r="BF28" s="23"/>
    </row>
    <row r="29" spans="1:58" s="24" customFormat="1" ht="31.5" customHeight="1" x14ac:dyDescent="0.3">
      <c r="A29" s="31">
        <f>IF(C29=C28,"",COUNTIF($A$7:A28,"&gt;0")+1)</f>
        <v>8</v>
      </c>
      <c r="B29" s="34" t="s">
        <v>175</v>
      </c>
      <c r="C29" s="33" t="s">
        <v>14</v>
      </c>
      <c r="D29" s="34" t="s">
        <v>15</v>
      </c>
      <c r="E29" s="35" t="str">
        <f t="shared" si="5"/>
        <v>A</v>
      </c>
      <c r="F29" s="36" t="str">
        <f t="shared" si="4"/>
        <v>TAIP</v>
      </c>
      <c r="G29" s="36" t="s">
        <v>309</v>
      </c>
      <c r="H29" s="37" t="s">
        <v>226</v>
      </c>
      <c r="I29" s="38" t="s">
        <v>275</v>
      </c>
      <c r="J29" s="39">
        <v>0</v>
      </c>
      <c r="K29" s="40" t="s">
        <v>4</v>
      </c>
      <c r="L29" s="39">
        <v>0</v>
      </c>
      <c r="M29" s="40" t="s">
        <v>164</v>
      </c>
      <c r="N29" s="39">
        <v>9.6420000000000006E-2</v>
      </c>
      <c r="O29" s="40" t="s">
        <v>171</v>
      </c>
      <c r="P29" s="41">
        <v>0</v>
      </c>
      <c r="Q29" s="42" t="s">
        <v>164</v>
      </c>
      <c r="R29" s="41">
        <v>100</v>
      </c>
      <c r="S29" s="40" t="s">
        <v>165</v>
      </c>
      <c r="T29" s="41">
        <v>100</v>
      </c>
      <c r="U29" s="40" t="s">
        <v>165</v>
      </c>
      <c r="V29" s="41">
        <v>0</v>
      </c>
      <c r="W29" s="40" t="s">
        <v>165</v>
      </c>
      <c r="X29" s="41">
        <v>0</v>
      </c>
      <c r="Y29" s="40" t="s">
        <v>165</v>
      </c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22">
        <f t="shared" si="0"/>
        <v>76.595967959700005</v>
      </c>
      <c r="BE29" s="22">
        <f t="shared" si="1"/>
        <v>76.595967959700005</v>
      </c>
      <c r="BF29" s="23"/>
    </row>
    <row r="30" spans="1:58" s="24" customFormat="1" ht="30" customHeight="1" x14ac:dyDescent="0.3">
      <c r="A30" s="31" t="str">
        <f>IF(C30=C29,"",COUNTIF($A$7:A29,"&gt;0")+1)</f>
        <v/>
      </c>
      <c r="B30" s="34" t="s">
        <v>175</v>
      </c>
      <c r="C30" s="33" t="s">
        <v>14</v>
      </c>
      <c r="D30" s="34" t="s">
        <v>15</v>
      </c>
      <c r="E30" s="35" t="str">
        <f t="shared" si="5"/>
        <v/>
      </c>
      <c r="F30" s="36" t="str">
        <f t="shared" si="4"/>
        <v/>
      </c>
      <c r="G30" s="36" t="s">
        <v>312</v>
      </c>
      <c r="H30" s="37" t="s">
        <v>5</v>
      </c>
      <c r="I30" s="38" t="s">
        <v>276</v>
      </c>
      <c r="J30" s="39">
        <v>41.411000000000001</v>
      </c>
      <c r="K30" s="40" t="s">
        <v>161</v>
      </c>
      <c r="L30" s="39">
        <v>33.49</v>
      </c>
      <c r="M30" s="40" t="s">
        <v>162</v>
      </c>
      <c r="N30" s="39">
        <v>55.23</v>
      </c>
      <c r="O30" s="40" t="s">
        <v>163</v>
      </c>
      <c r="P30" s="41">
        <v>0</v>
      </c>
      <c r="Q30" s="42" t="s">
        <v>164</v>
      </c>
      <c r="R30" s="41">
        <v>100</v>
      </c>
      <c r="S30" s="40" t="s">
        <v>165</v>
      </c>
      <c r="T30" s="41">
        <v>100</v>
      </c>
      <c r="U30" s="40" t="s">
        <v>165</v>
      </c>
      <c r="V30" s="41">
        <v>0</v>
      </c>
      <c r="W30" s="40" t="s">
        <v>165</v>
      </c>
      <c r="X30" s="41">
        <v>0</v>
      </c>
      <c r="Y30" s="40" t="s">
        <v>165</v>
      </c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39">
        <v>76.595967959700005</v>
      </c>
      <c r="AZ30" s="39">
        <v>0</v>
      </c>
      <c r="BA30" s="39">
        <v>0</v>
      </c>
      <c r="BB30" s="39">
        <v>1.3868543900000001</v>
      </c>
      <c r="BC30" s="39">
        <v>0</v>
      </c>
      <c r="BD30" s="22" t="str">
        <f t="shared" si="0"/>
        <v/>
      </c>
      <c r="BE30" s="22">
        <f t="shared" si="1"/>
        <v>76.595967959700005</v>
      </c>
      <c r="BF30" s="23"/>
    </row>
    <row r="31" spans="1:58" s="24" customFormat="1" ht="30" customHeight="1" x14ac:dyDescent="0.3">
      <c r="A31" s="31">
        <f>IF(C31=C30,"",COUNTIF($A$7:A30,"&gt;0")+1)</f>
        <v>9</v>
      </c>
      <c r="B31" s="34" t="s">
        <v>175</v>
      </c>
      <c r="C31" s="45" t="s">
        <v>172</v>
      </c>
      <c r="D31" s="46" t="s">
        <v>16</v>
      </c>
      <c r="E31" s="35" t="str">
        <f t="shared" si="5"/>
        <v>A</v>
      </c>
      <c r="F31" s="36" t="str">
        <f t="shared" si="4"/>
        <v>TAIP</v>
      </c>
      <c r="G31" s="36" t="s">
        <v>314</v>
      </c>
      <c r="H31" s="37" t="s">
        <v>5</v>
      </c>
      <c r="I31" s="38" t="s">
        <v>160</v>
      </c>
      <c r="J31" s="39">
        <v>5128.8490000000002</v>
      </c>
      <c r="K31" s="40" t="s">
        <v>4</v>
      </c>
      <c r="L31" s="39">
        <v>33.49</v>
      </c>
      <c r="M31" s="40" t="s">
        <v>167</v>
      </c>
      <c r="N31" s="39">
        <v>55.23</v>
      </c>
      <c r="O31" s="40" t="s">
        <v>163</v>
      </c>
      <c r="P31" s="41">
        <v>0</v>
      </c>
      <c r="Q31" s="42" t="s">
        <v>164</v>
      </c>
      <c r="R31" s="41">
        <v>100</v>
      </c>
      <c r="S31" s="40" t="s">
        <v>165</v>
      </c>
      <c r="T31" s="41">
        <v>100</v>
      </c>
      <c r="U31" s="40" t="s">
        <v>165</v>
      </c>
      <c r="V31" s="41">
        <v>0</v>
      </c>
      <c r="W31" s="40" t="s">
        <v>165</v>
      </c>
      <c r="X31" s="41">
        <v>0</v>
      </c>
      <c r="Y31" s="40" t="s">
        <v>165</v>
      </c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39">
        <v>9486.5894007422994</v>
      </c>
      <c r="AZ31" s="39">
        <v>0</v>
      </c>
      <c r="BA31" s="39">
        <v>0</v>
      </c>
      <c r="BB31" s="39">
        <v>171.76515301000001</v>
      </c>
      <c r="BC31" s="39">
        <v>0</v>
      </c>
      <c r="BD31" s="22">
        <f t="shared" si="0"/>
        <v>9486.5894007422994</v>
      </c>
      <c r="BE31" s="22">
        <f t="shared" si="1"/>
        <v>9486.5894007422994</v>
      </c>
      <c r="BF31" s="23"/>
    </row>
    <row r="32" spans="1:58" s="24" customFormat="1" ht="30" customHeight="1" x14ac:dyDescent="0.3">
      <c r="A32" s="31" t="str">
        <f>IF(C32=C31,"",COUNTIF($A$7:A31,"&gt;0")+1)</f>
        <v/>
      </c>
      <c r="B32" s="34" t="s">
        <v>175</v>
      </c>
      <c r="C32" s="45" t="s">
        <v>172</v>
      </c>
      <c r="D32" s="46" t="s">
        <v>16</v>
      </c>
      <c r="E32" s="35" t="str">
        <f t="shared" si="5"/>
        <v/>
      </c>
      <c r="F32" s="36" t="str">
        <f t="shared" si="4"/>
        <v/>
      </c>
      <c r="G32" s="36" t="s">
        <v>314</v>
      </c>
      <c r="H32" s="37" t="s">
        <v>5</v>
      </c>
      <c r="I32" s="38" t="s">
        <v>173</v>
      </c>
      <c r="J32" s="39">
        <v>60206.35</v>
      </c>
      <c r="K32" s="40" t="s">
        <v>4</v>
      </c>
      <c r="L32" s="39">
        <v>15.6</v>
      </c>
      <c r="M32" s="40" t="s">
        <v>167</v>
      </c>
      <c r="N32" s="39">
        <v>0</v>
      </c>
      <c r="O32" s="40" t="s">
        <v>163</v>
      </c>
      <c r="P32" s="41">
        <v>0</v>
      </c>
      <c r="Q32" s="40" t="s">
        <v>164</v>
      </c>
      <c r="R32" s="41">
        <v>100</v>
      </c>
      <c r="S32" s="40" t="s">
        <v>165</v>
      </c>
      <c r="T32" s="41">
        <v>100</v>
      </c>
      <c r="U32" s="40" t="s">
        <v>165</v>
      </c>
      <c r="V32" s="41">
        <v>100</v>
      </c>
      <c r="W32" s="40" t="s">
        <v>165</v>
      </c>
      <c r="X32" s="41">
        <v>0</v>
      </c>
      <c r="Y32" s="40" t="s">
        <v>165</v>
      </c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39">
        <v>0</v>
      </c>
      <c r="AZ32" s="39">
        <v>0</v>
      </c>
      <c r="BA32" s="39">
        <v>0</v>
      </c>
      <c r="BB32" s="39">
        <v>0</v>
      </c>
      <c r="BC32" s="39">
        <v>939.2190599999999</v>
      </c>
      <c r="BD32" s="22" t="str">
        <f t="shared" si="0"/>
        <v/>
      </c>
      <c r="BE32" s="22">
        <f t="shared" si="1"/>
        <v>9486.5894007422994</v>
      </c>
      <c r="BF32" s="23"/>
    </row>
    <row r="33" spans="1:58" s="24" customFormat="1" ht="30" customHeight="1" x14ac:dyDescent="0.3">
      <c r="A33" s="31">
        <f>IF(C33=C32,"",COUNTIF($A$7:A32,"&gt;0")+1)</f>
        <v>10</v>
      </c>
      <c r="B33" s="34" t="s">
        <v>175</v>
      </c>
      <c r="C33" s="33" t="s">
        <v>17</v>
      </c>
      <c r="D33" s="34" t="s">
        <v>18</v>
      </c>
      <c r="E33" s="35" t="str">
        <f t="shared" si="5"/>
        <v>B</v>
      </c>
      <c r="F33" s="36" t="str">
        <f t="shared" si="4"/>
        <v/>
      </c>
      <c r="G33" s="36" t="s">
        <v>311</v>
      </c>
      <c r="H33" s="37" t="s">
        <v>5</v>
      </c>
      <c r="I33" s="38" t="s">
        <v>160</v>
      </c>
      <c r="J33" s="39">
        <v>94819.016000000003</v>
      </c>
      <c r="K33" s="40" t="s">
        <v>161</v>
      </c>
      <c r="L33" s="39">
        <v>36.97</v>
      </c>
      <c r="M33" s="40" t="s">
        <v>162</v>
      </c>
      <c r="N33" s="39">
        <v>55.53</v>
      </c>
      <c r="O33" s="40" t="s">
        <v>163</v>
      </c>
      <c r="P33" s="41">
        <v>0</v>
      </c>
      <c r="Q33" s="42" t="s">
        <v>164</v>
      </c>
      <c r="R33" s="41">
        <v>100</v>
      </c>
      <c r="S33" s="40" t="s">
        <v>165</v>
      </c>
      <c r="T33" s="41">
        <v>100</v>
      </c>
      <c r="U33" s="40" t="s">
        <v>165</v>
      </c>
      <c r="V33" s="41">
        <v>0</v>
      </c>
      <c r="W33" s="40" t="s">
        <v>165</v>
      </c>
      <c r="X33" s="41">
        <v>0</v>
      </c>
      <c r="Y33" s="40" t="s">
        <v>165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39">
        <v>194658.13946500557</v>
      </c>
      <c r="AZ33" s="39">
        <v>0</v>
      </c>
      <c r="BA33" s="39">
        <v>0</v>
      </c>
      <c r="BB33" s="39">
        <v>3505.4590215200001</v>
      </c>
      <c r="BC33" s="39">
        <v>0</v>
      </c>
      <c r="BD33" s="22">
        <f t="shared" si="0"/>
        <v>200669.81586820557</v>
      </c>
      <c r="BE33" s="22">
        <f t="shared" si="1"/>
        <v>200669.81586820557</v>
      </c>
      <c r="BF33" s="23"/>
    </row>
    <row r="34" spans="1:58" s="24" customFormat="1" ht="30" customHeight="1" x14ac:dyDescent="0.3">
      <c r="A34" s="31" t="str">
        <f>IF(C34=C33,"",COUNTIF($A$7:A33,"&gt;0")+1)</f>
        <v/>
      </c>
      <c r="B34" s="34" t="s">
        <v>175</v>
      </c>
      <c r="C34" s="33" t="s">
        <v>17</v>
      </c>
      <c r="D34" s="34" t="s">
        <v>18</v>
      </c>
      <c r="E34" s="35" t="str">
        <f t="shared" si="5"/>
        <v/>
      </c>
      <c r="F34" s="36" t="str">
        <f t="shared" si="4"/>
        <v/>
      </c>
      <c r="G34" s="36" t="s">
        <v>311</v>
      </c>
      <c r="H34" s="37" t="s">
        <v>5</v>
      </c>
      <c r="I34" s="38" t="s">
        <v>197</v>
      </c>
      <c r="J34" s="39">
        <v>2311</v>
      </c>
      <c r="K34" s="40" t="s">
        <v>4</v>
      </c>
      <c r="L34" s="39">
        <v>34.56</v>
      </c>
      <c r="M34" s="40" t="s">
        <v>167</v>
      </c>
      <c r="N34" s="39">
        <v>75.27</v>
      </c>
      <c r="O34" s="40" t="s">
        <v>163</v>
      </c>
      <c r="P34" s="41">
        <v>0</v>
      </c>
      <c r="Q34" s="42" t="s">
        <v>164</v>
      </c>
      <c r="R34" s="41">
        <v>100</v>
      </c>
      <c r="S34" s="40" t="s">
        <v>165</v>
      </c>
      <c r="T34" s="41">
        <v>100</v>
      </c>
      <c r="U34" s="40" t="s">
        <v>165</v>
      </c>
      <c r="V34" s="41">
        <v>0</v>
      </c>
      <c r="W34" s="40" t="s">
        <v>165</v>
      </c>
      <c r="X34" s="41">
        <v>0</v>
      </c>
      <c r="Y34" s="40" t="s">
        <v>165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39">
        <v>6011.6764032000001</v>
      </c>
      <c r="AZ34" s="39">
        <v>0</v>
      </c>
      <c r="BA34" s="39">
        <v>0</v>
      </c>
      <c r="BB34" s="39">
        <v>79.868160000000003</v>
      </c>
      <c r="BC34" s="39">
        <v>0</v>
      </c>
      <c r="BD34" s="22" t="str">
        <f t="shared" si="0"/>
        <v/>
      </c>
      <c r="BE34" s="22">
        <f t="shared" si="1"/>
        <v>200669.81586820557</v>
      </c>
      <c r="BF34" s="23"/>
    </row>
    <row r="35" spans="1:58" s="24" customFormat="1" ht="30" customHeight="1" x14ac:dyDescent="0.3">
      <c r="A35" s="31" t="str">
        <f>IF(C35=C34,"",COUNTIF($A$7:A34,"&gt;0")+1)</f>
        <v/>
      </c>
      <c r="B35" s="34" t="s">
        <v>175</v>
      </c>
      <c r="C35" s="33" t="s">
        <v>17</v>
      </c>
      <c r="D35" s="34" t="s">
        <v>18</v>
      </c>
      <c r="E35" s="35" t="str">
        <f t="shared" si="5"/>
        <v/>
      </c>
      <c r="F35" s="36" t="str">
        <f t="shared" si="4"/>
        <v/>
      </c>
      <c r="G35" s="36" t="s">
        <v>311</v>
      </c>
      <c r="H35" s="37" t="s">
        <v>5</v>
      </c>
      <c r="I35" s="38" t="s">
        <v>220</v>
      </c>
      <c r="J35" s="39">
        <v>0</v>
      </c>
      <c r="K35" s="40" t="s">
        <v>4</v>
      </c>
      <c r="L35" s="39">
        <v>43.07</v>
      </c>
      <c r="M35" s="40" t="s">
        <v>167</v>
      </c>
      <c r="N35" s="39">
        <v>72.89</v>
      </c>
      <c r="O35" s="40" t="s">
        <v>163</v>
      </c>
      <c r="P35" s="41">
        <v>0</v>
      </c>
      <c r="Q35" s="42" t="s">
        <v>164</v>
      </c>
      <c r="R35" s="41">
        <v>100</v>
      </c>
      <c r="S35" s="40" t="s">
        <v>165</v>
      </c>
      <c r="T35" s="41">
        <v>100</v>
      </c>
      <c r="U35" s="40" t="s">
        <v>165</v>
      </c>
      <c r="V35" s="41">
        <v>0</v>
      </c>
      <c r="W35" s="40" t="s">
        <v>165</v>
      </c>
      <c r="X35" s="41">
        <v>0</v>
      </c>
      <c r="Y35" s="40" t="s">
        <v>165</v>
      </c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39">
        <v>0</v>
      </c>
      <c r="AZ35" s="39">
        <v>0</v>
      </c>
      <c r="BA35" s="39">
        <v>0</v>
      </c>
      <c r="BB35" s="39">
        <v>0</v>
      </c>
      <c r="BC35" s="39">
        <v>0</v>
      </c>
      <c r="BD35" s="22" t="str">
        <f t="shared" si="0"/>
        <v/>
      </c>
      <c r="BE35" s="22">
        <f t="shared" si="1"/>
        <v>200669.81586820557</v>
      </c>
      <c r="BF35" s="23"/>
    </row>
    <row r="36" spans="1:58" s="24" customFormat="1" ht="30" customHeight="1" x14ac:dyDescent="0.3">
      <c r="A36" s="31" t="str">
        <f>IF(C36=C35,"",COUNTIF($A$7:A35,"&gt;0")+1)</f>
        <v/>
      </c>
      <c r="B36" s="34" t="s">
        <v>175</v>
      </c>
      <c r="C36" s="33" t="s">
        <v>17</v>
      </c>
      <c r="D36" s="34" t="s">
        <v>18</v>
      </c>
      <c r="E36" s="35" t="str">
        <f t="shared" si="5"/>
        <v/>
      </c>
      <c r="F36" s="36" t="str">
        <f t="shared" si="4"/>
        <v/>
      </c>
      <c r="G36" s="36" t="s">
        <v>311</v>
      </c>
      <c r="H36" s="37" t="s">
        <v>5</v>
      </c>
      <c r="I36" s="38" t="s">
        <v>221</v>
      </c>
      <c r="J36" s="39">
        <v>52121.88</v>
      </c>
      <c r="K36" s="40" t="s">
        <v>4</v>
      </c>
      <c r="L36" s="39">
        <v>15.6</v>
      </c>
      <c r="M36" s="40" t="s">
        <v>167</v>
      </c>
      <c r="N36" s="39">
        <v>109.9</v>
      </c>
      <c r="O36" s="40" t="s">
        <v>163</v>
      </c>
      <c r="P36" s="41">
        <v>0</v>
      </c>
      <c r="Q36" s="40" t="s">
        <v>164</v>
      </c>
      <c r="R36" s="41">
        <v>100</v>
      </c>
      <c r="S36" s="40" t="s">
        <v>165</v>
      </c>
      <c r="T36" s="41">
        <v>100</v>
      </c>
      <c r="U36" s="40" t="s">
        <v>165</v>
      </c>
      <c r="V36" s="41">
        <v>100</v>
      </c>
      <c r="W36" s="40" t="s">
        <v>165</v>
      </c>
      <c r="X36" s="41">
        <v>0</v>
      </c>
      <c r="Y36" s="40" t="s">
        <v>165</v>
      </c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39">
        <v>0</v>
      </c>
      <c r="AZ36" s="39">
        <v>89359.835947200001</v>
      </c>
      <c r="BA36" s="39">
        <v>0</v>
      </c>
      <c r="BB36" s="39">
        <v>0</v>
      </c>
      <c r="BC36" s="39">
        <v>813.10132799999997</v>
      </c>
      <c r="BD36" s="22" t="str">
        <f t="shared" si="0"/>
        <v/>
      </c>
      <c r="BE36" s="22">
        <f t="shared" si="1"/>
        <v>200669.81586820557</v>
      </c>
      <c r="BF36" s="23"/>
    </row>
    <row r="37" spans="1:58" s="24" customFormat="1" ht="30" customHeight="1" x14ac:dyDescent="0.3">
      <c r="A37" s="31">
        <f>IF(C37=C36,"",COUNTIF($A$7:A36,"&gt;0")+1)</f>
        <v>11</v>
      </c>
      <c r="B37" s="34" t="s">
        <v>175</v>
      </c>
      <c r="C37" s="45" t="s">
        <v>19</v>
      </c>
      <c r="D37" s="46" t="s">
        <v>20</v>
      </c>
      <c r="E37" s="35" t="str">
        <f t="shared" si="5"/>
        <v>A</v>
      </c>
      <c r="F37" s="36" t="str">
        <f t="shared" si="4"/>
        <v>TAIP</v>
      </c>
      <c r="G37" s="36" t="s">
        <v>311</v>
      </c>
      <c r="H37" s="37" t="s">
        <v>5</v>
      </c>
      <c r="I37" s="38" t="s">
        <v>188</v>
      </c>
      <c r="J37" s="39">
        <v>121.36499999999999</v>
      </c>
      <c r="K37" s="40" t="s">
        <v>161</v>
      </c>
      <c r="L37" s="39">
        <v>33.49</v>
      </c>
      <c r="M37" s="40" t="s">
        <v>162</v>
      </c>
      <c r="N37" s="39">
        <v>55.23</v>
      </c>
      <c r="O37" s="40" t="s">
        <v>163</v>
      </c>
      <c r="P37" s="41">
        <v>0</v>
      </c>
      <c r="Q37" s="42" t="s">
        <v>164</v>
      </c>
      <c r="R37" s="41">
        <v>100</v>
      </c>
      <c r="S37" s="40" t="s">
        <v>165</v>
      </c>
      <c r="T37" s="41">
        <v>100</v>
      </c>
      <c r="U37" s="40" t="s">
        <v>165</v>
      </c>
      <c r="V37" s="41">
        <v>0</v>
      </c>
      <c r="W37" s="40" t="s">
        <v>165</v>
      </c>
      <c r="X37" s="41">
        <v>0</v>
      </c>
      <c r="Y37" s="40" t="s">
        <v>165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39">
        <v>224.48309993549998</v>
      </c>
      <c r="AZ37" s="39">
        <v>0</v>
      </c>
      <c r="BA37" s="39">
        <v>0</v>
      </c>
      <c r="BB37" s="39">
        <v>4.06451385</v>
      </c>
      <c r="BC37" s="39">
        <v>0</v>
      </c>
      <c r="BD37" s="22">
        <f t="shared" si="0"/>
        <v>224.48309993549998</v>
      </c>
      <c r="BE37" s="22">
        <f t="shared" si="1"/>
        <v>224.48309993549998</v>
      </c>
      <c r="BF37" s="23"/>
    </row>
    <row r="38" spans="1:58" s="24" customFormat="1" ht="30" customHeight="1" x14ac:dyDescent="0.3">
      <c r="A38" s="31" t="str">
        <f>IF(C38=C37,"",COUNTIF($A$7:A37,"&gt;0")+1)</f>
        <v/>
      </c>
      <c r="B38" s="34" t="s">
        <v>175</v>
      </c>
      <c r="C38" s="45" t="s">
        <v>19</v>
      </c>
      <c r="D38" s="46" t="s">
        <v>20</v>
      </c>
      <c r="E38" s="35" t="str">
        <f t="shared" si="5"/>
        <v/>
      </c>
      <c r="F38" s="36" t="str">
        <f t="shared" si="4"/>
        <v/>
      </c>
      <c r="G38" s="36" t="s">
        <v>311</v>
      </c>
      <c r="H38" s="37" t="s">
        <v>5</v>
      </c>
      <c r="I38" s="38" t="s">
        <v>307</v>
      </c>
      <c r="J38" s="39">
        <v>1911.4849999999999</v>
      </c>
      <c r="K38" s="40" t="s">
        <v>4</v>
      </c>
      <c r="L38" s="39">
        <v>15.6</v>
      </c>
      <c r="M38" s="40" t="s">
        <v>167</v>
      </c>
      <c r="N38" s="39">
        <v>0</v>
      </c>
      <c r="O38" s="40" t="s">
        <v>163</v>
      </c>
      <c r="P38" s="41">
        <v>0</v>
      </c>
      <c r="Q38" s="42" t="s">
        <v>164</v>
      </c>
      <c r="R38" s="41">
        <v>100</v>
      </c>
      <c r="S38" s="40" t="s">
        <v>165</v>
      </c>
      <c r="T38" s="41">
        <v>100</v>
      </c>
      <c r="U38" s="40" t="s">
        <v>165</v>
      </c>
      <c r="V38" s="41">
        <v>100</v>
      </c>
      <c r="W38" s="40" t="s">
        <v>165</v>
      </c>
      <c r="X38" s="41">
        <v>0</v>
      </c>
      <c r="Y38" s="40" t="s">
        <v>165</v>
      </c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39">
        <v>0</v>
      </c>
      <c r="AZ38" s="39">
        <v>0</v>
      </c>
      <c r="BA38" s="39">
        <v>0</v>
      </c>
      <c r="BB38" s="39">
        <v>0</v>
      </c>
      <c r="BC38" s="39">
        <v>29.819165999999999</v>
      </c>
      <c r="BD38" s="22" t="str">
        <f t="shared" si="0"/>
        <v/>
      </c>
      <c r="BE38" s="22">
        <f t="shared" si="1"/>
        <v>224.48309993549998</v>
      </c>
      <c r="BF38" s="23"/>
    </row>
    <row r="39" spans="1:58" s="24" customFormat="1" ht="30" customHeight="1" x14ac:dyDescent="0.3">
      <c r="A39" s="31">
        <f>IF(C39=C38,"",COUNTIF($A$7:A38,"&gt;0")+1)</f>
        <v>12</v>
      </c>
      <c r="B39" s="34" t="s">
        <v>175</v>
      </c>
      <c r="C39" s="33" t="s">
        <v>21</v>
      </c>
      <c r="D39" s="34" t="s">
        <v>22</v>
      </c>
      <c r="E39" s="35" t="str">
        <f t="shared" si="5"/>
        <v>A</v>
      </c>
      <c r="F39" s="36" t="str">
        <f t="shared" si="4"/>
        <v>TAIP</v>
      </c>
      <c r="G39" s="36" t="s">
        <v>311</v>
      </c>
      <c r="H39" s="37" t="s">
        <v>5</v>
      </c>
      <c r="I39" s="38" t="s">
        <v>160</v>
      </c>
      <c r="J39" s="39">
        <v>9.6000000000000002E-2</v>
      </c>
      <c r="K39" s="40" t="s">
        <v>161</v>
      </c>
      <c r="L39" s="39">
        <v>33.49</v>
      </c>
      <c r="M39" s="40" t="s">
        <v>162</v>
      </c>
      <c r="N39" s="39">
        <v>55.23</v>
      </c>
      <c r="O39" s="40" t="s">
        <v>163</v>
      </c>
      <c r="P39" s="41">
        <v>0</v>
      </c>
      <c r="Q39" s="42" t="s">
        <v>164</v>
      </c>
      <c r="R39" s="41">
        <v>100</v>
      </c>
      <c r="S39" s="40" t="s">
        <v>165</v>
      </c>
      <c r="T39" s="41">
        <v>100</v>
      </c>
      <c r="U39" s="40" t="s">
        <v>165</v>
      </c>
      <c r="V39" s="41">
        <v>0</v>
      </c>
      <c r="W39" s="40" t="s">
        <v>165</v>
      </c>
      <c r="X39" s="41">
        <v>0</v>
      </c>
      <c r="Y39" s="40" t="s">
        <v>165</v>
      </c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39">
        <v>0.1775666592</v>
      </c>
      <c r="AZ39" s="39">
        <v>0</v>
      </c>
      <c r="BA39" s="39">
        <v>0</v>
      </c>
      <c r="BB39" s="39">
        <v>3.2150400000000002E-3</v>
      </c>
      <c r="BC39" s="39">
        <v>0</v>
      </c>
      <c r="BD39" s="22">
        <f t="shared" si="0"/>
        <v>0.1775666592</v>
      </c>
      <c r="BE39" s="22">
        <f t="shared" si="1"/>
        <v>0.1775666592</v>
      </c>
      <c r="BF39" s="23"/>
    </row>
    <row r="40" spans="1:58" s="24" customFormat="1" ht="30" customHeight="1" x14ac:dyDescent="0.3">
      <c r="A40" s="31" t="str">
        <f>IF(C40=C39,"",COUNTIF($A$7:A39,"&gt;0")+1)</f>
        <v/>
      </c>
      <c r="B40" s="34" t="s">
        <v>175</v>
      </c>
      <c r="C40" s="33" t="s">
        <v>21</v>
      </c>
      <c r="D40" s="34" t="s">
        <v>22</v>
      </c>
      <c r="E40" s="35" t="str">
        <f t="shared" si="5"/>
        <v/>
      </c>
      <c r="F40" s="36" t="str">
        <f t="shared" si="4"/>
        <v/>
      </c>
      <c r="G40" s="36" t="s">
        <v>311</v>
      </c>
      <c r="H40" s="37" t="s">
        <v>5</v>
      </c>
      <c r="I40" s="38" t="s">
        <v>173</v>
      </c>
      <c r="J40" s="39">
        <v>12650</v>
      </c>
      <c r="K40" s="40" t="s">
        <v>4</v>
      </c>
      <c r="L40" s="39">
        <v>8.1999999999999993</v>
      </c>
      <c r="M40" s="40" t="s">
        <v>167</v>
      </c>
      <c r="N40" s="39">
        <v>109.9</v>
      </c>
      <c r="O40" s="40" t="s">
        <v>163</v>
      </c>
      <c r="P40" s="41">
        <v>0</v>
      </c>
      <c r="Q40" s="42" t="s">
        <v>164</v>
      </c>
      <c r="R40" s="41">
        <v>100</v>
      </c>
      <c r="S40" s="40" t="s">
        <v>165</v>
      </c>
      <c r="T40" s="41">
        <v>100</v>
      </c>
      <c r="U40" s="40" t="s">
        <v>165</v>
      </c>
      <c r="V40" s="41">
        <v>100</v>
      </c>
      <c r="W40" s="40" t="s">
        <v>165</v>
      </c>
      <c r="X40" s="41">
        <v>0</v>
      </c>
      <c r="Y40" s="40" t="s">
        <v>165</v>
      </c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39">
        <v>0</v>
      </c>
      <c r="AZ40" s="39">
        <v>11399.927</v>
      </c>
      <c r="BA40" s="39">
        <v>0</v>
      </c>
      <c r="BB40" s="39">
        <v>0</v>
      </c>
      <c r="BC40" s="39">
        <v>103.72999999999999</v>
      </c>
      <c r="BD40" s="22" t="str">
        <f t="shared" si="0"/>
        <v/>
      </c>
      <c r="BE40" s="22">
        <f t="shared" si="1"/>
        <v>0.1775666592</v>
      </c>
      <c r="BF40" s="23"/>
    </row>
    <row r="41" spans="1:58" s="24" customFormat="1" ht="30" customHeight="1" x14ac:dyDescent="0.3">
      <c r="A41" s="31">
        <f>IF(C41=C40,"",COUNTIF($A$7:A40,"&gt;0")+1)</f>
        <v>13</v>
      </c>
      <c r="B41" s="34" t="s">
        <v>175</v>
      </c>
      <c r="C41" s="45" t="s">
        <v>23</v>
      </c>
      <c r="D41" s="46" t="s">
        <v>24</v>
      </c>
      <c r="E41" s="35" t="str">
        <f t="shared" si="5"/>
        <v>A</v>
      </c>
      <c r="F41" s="36" t="str">
        <f t="shared" si="4"/>
        <v>TAIP</v>
      </c>
      <c r="G41" s="36" t="s">
        <v>309</v>
      </c>
      <c r="H41" s="37" t="s">
        <v>226</v>
      </c>
      <c r="I41" s="38" t="s">
        <v>262</v>
      </c>
      <c r="J41" s="39">
        <v>16658.004000000001</v>
      </c>
      <c r="K41" s="40" t="s">
        <v>4</v>
      </c>
      <c r="L41" s="39">
        <v>0</v>
      </c>
      <c r="M41" s="40" t="s">
        <v>164</v>
      </c>
      <c r="N41" s="39">
        <v>0.78500000000000003</v>
      </c>
      <c r="O41" s="40" t="s">
        <v>171</v>
      </c>
      <c r="P41" s="41">
        <v>0</v>
      </c>
      <c r="Q41" s="42" t="s">
        <v>164</v>
      </c>
      <c r="R41" s="41">
        <v>100</v>
      </c>
      <c r="S41" s="40" t="s">
        <v>165</v>
      </c>
      <c r="T41" s="41">
        <v>4.165</v>
      </c>
      <c r="U41" s="40" t="s">
        <v>165</v>
      </c>
      <c r="V41" s="41">
        <v>0</v>
      </c>
      <c r="W41" s="40" t="s">
        <v>165</v>
      </c>
      <c r="X41" s="41">
        <v>0</v>
      </c>
      <c r="Y41" s="40" t="s">
        <v>165</v>
      </c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39">
        <v>544.63760528100011</v>
      </c>
      <c r="AZ41" s="39">
        <v>0</v>
      </c>
      <c r="BA41" s="39">
        <v>0</v>
      </c>
      <c r="BB41" s="39">
        <v>0</v>
      </c>
      <c r="BC41" s="39">
        <v>0</v>
      </c>
      <c r="BD41" s="22">
        <f t="shared" si="0"/>
        <v>915.72462878820011</v>
      </c>
      <c r="BE41" s="22">
        <f t="shared" si="1"/>
        <v>915.72462878820011</v>
      </c>
      <c r="BF41" s="23"/>
    </row>
    <row r="42" spans="1:58" s="24" customFormat="1" ht="30" customHeight="1" x14ac:dyDescent="0.3">
      <c r="A42" s="31" t="str">
        <f>IF(C42=C41,"",COUNTIF($A$7:A41,"&gt;0")+1)</f>
        <v/>
      </c>
      <c r="B42" s="34" t="s">
        <v>175</v>
      </c>
      <c r="C42" s="33" t="s">
        <v>23</v>
      </c>
      <c r="D42" s="34" t="s">
        <v>24</v>
      </c>
      <c r="E42" s="35" t="str">
        <f t="shared" si="5"/>
        <v/>
      </c>
      <c r="F42" s="36" t="str">
        <f t="shared" si="4"/>
        <v/>
      </c>
      <c r="G42" s="36" t="s">
        <v>309</v>
      </c>
      <c r="H42" s="37" t="s">
        <v>226</v>
      </c>
      <c r="I42" s="38" t="s">
        <v>263</v>
      </c>
      <c r="J42" s="39">
        <v>16658.004000000001</v>
      </c>
      <c r="K42" s="40" t="s">
        <v>4</v>
      </c>
      <c r="L42" s="39">
        <v>0</v>
      </c>
      <c r="M42" s="40" t="s">
        <v>164</v>
      </c>
      <c r="N42" s="39">
        <v>1.0920000000000001</v>
      </c>
      <c r="O42" s="40" t="s">
        <v>171</v>
      </c>
      <c r="P42" s="41">
        <v>0</v>
      </c>
      <c r="Q42" s="42" t="s">
        <v>164</v>
      </c>
      <c r="R42" s="41">
        <v>100</v>
      </c>
      <c r="S42" s="40" t="s">
        <v>165</v>
      </c>
      <c r="T42" s="41">
        <v>2.04</v>
      </c>
      <c r="U42" s="40" t="s">
        <v>165</v>
      </c>
      <c r="V42" s="41">
        <v>0</v>
      </c>
      <c r="W42" s="40" t="s">
        <v>165</v>
      </c>
      <c r="X42" s="41">
        <v>0</v>
      </c>
      <c r="Y42" s="40" t="s">
        <v>165</v>
      </c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39">
        <v>371.08702350720006</v>
      </c>
      <c r="AZ42" s="39">
        <v>0</v>
      </c>
      <c r="BA42" s="39">
        <v>0</v>
      </c>
      <c r="BB42" s="39">
        <v>0</v>
      </c>
      <c r="BC42" s="39">
        <v>0</v>
      </c>
      <c r="BD42" s="22" t="str">
        <f t="shared" si="0"/>
        <v/>
      </c>
      <c r="BE42" s="22">
        <f t="shared" si="1"/>
        <v>915.72462878820011</v>
      </c>
      <c r="BF42" s="23"/>
    </row>
    <row r="43" spans="1:58" s="24" customFormat="1" ht="30" customHeight="1" x14ac:dyDescent="0.3">
      <c r="A43" s="31" t="str">
        <f>IF(C43=C42,"",COUNTIF($A$7:A42,"&gt;0")+1)</f>
        <v/>
      </c>
      <c r="B43" s="34" t="s">
        <v>175</v>
      </c>
      <c r="C43" s="33" t="s">
        <v>23</v>
      </c>
      <c r="D43" s="34" t="s">
        <v>24</v>
      </c>
      <c r="E43" s="35" t="str">
        <f t="shared" si="5"/>
        <v/>
      </c>
      <c r="F43" s="36" t="str">
        <f t="shared" si="4"/>
        <v/>
      </c>
      <c r="G43" s="36" t="s">
        <v>309</v>
      </c>
      <c r="H43" s="37" t="s">
        <v>5</v>
      </c>
      <c r="I43" s="38" t="s">
        <v>204</v>
      </c>
      <c r="J43" s="39">
        <v>4040.7</v>
      </c>
      <c r="K43" s="40" t="s">
        <v>4</v>
      </c>
      <c r="L43" s="39">
        <v>10.199999999999999</v>
      </c>
      <c r="M43" s="40" t="s">
        <v>167</v>
      </c>
      <c r="N43" s="39">
        <v>0</v>
      </c>
      <c r="O43" s="40" t="s">
        <v>163</v>
      </c>
      <c r="P43" s="41">
        <v>0</v>
      </c>
      <c r="Q43" s="42" t="s">
        <v>164</v>
      </c>
      <c r="R43" s="41">
        <v>100</v>
      </c>
      <c r="S43" s="40" t="s">
        <v>165</v>
      </c>
      <c r="T43" s="41">
        <v>100</v>
      </c>
      <c r="U43" s="40" t="s">
        <v>165</v>
      </c>
      <c r="V43" s="41">
        <v>0</v>
      </c>
      <c r="W43" s="40" t="s">
        <v>165</v>
      </c>
      <c r="X43" s="41">
        <v>0</v>
      </c>
      <c r="Y43" s="40" t="s">
        <v>165</v>
      </c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39">
        <v>0</v>
      </c>
      <c r="AZ43" s="39">
        <v>0</v>
      </c>
      <c r="BA43" s="39">
        <v>0</v>
      </c>
      <c r="BB43" s="39">
        <v>41.215139999999991</v>
      </c>
      <c r="BC43" s="39">
        <v>0</v>
      </c>
      <c r="BD43" s="22" t="str">
        <f t="shared" si="0"/>
        <v/>
      </c>
      <c r="BE43" s="22">
        <f t="shared" si="1"/>
        <v>915.72462878820011</v>
      </c>
      <c r="BF43" s="23"/>
    </row>
    <row r="44" spans="1:58" s="24" customFormat="1" ht="30" customHeight="1" x14ac:dyDescent="0.3">
      <c r="A44" s="31">
        <f>IF(C44=C43,"",COUNTIF($A$7:A43,"&gt;0")+1)</f>
        <v>14</v>
      </c>
      <c r="B44" s="34" t="s">
        <v>175</v>
      </c>
      <c r="C44" s="33" t="s">
        <v>217</v>
      </c>
      <c r="D44" s="34" t="s">
        <v>25</v>
      </c>
      <c r="E44" s="35" t="str">
        <f t="shared" si="5"/>
        <v>B</v>
      </c>
      <c r="F44" s="36" t="str">
        <f>IF(BD44&lt;25000,"TAIP","")</f>
        <v/>
      </c>
      <c r="G44" s="36" t="s">
        <v>311</v>
      </c>
      <c r="H44" s="37" t="s">
        <v>5</v>
      </c>
      <c r="I44" s="38" t="s">
        <v>208</v>
      </c>
      <c r="J44" s="39">
        <v>170489.872</v>
      </c>
      <c r="K44" s="40" t="s">
        <v>161</v>
      </c>
      <c r="L44" s="39">
        <v>33.49</v>
      </c>
      <c r="M44" s="40" t="s">
        <v>162</v>
      </c>
      <c r="N44" s="39">
        <v>55.23</v>
      </c>
      <c r="O44" s="40" t="s">
        <v>163</v>
      </c>
      <c r="P44" s="41">
        <v>0</v>
      </c>
      <c r="Q44" s="40" t="s">
        <v>164</v>
      </c>
      <c r="R44" s="41">
        <v>100</v>
      </c>
      <c r="S44" s="40" t="s">
        <v>165</v>
      </c>
      <c r="T44" s="41">
        <v>100</v>
      </c>
      <c r="U44" s="40" t="s">
        <v>165</v>
      </c>
      <c r="V44" s="41">
        <v>0</v>
      </c>
      <c r="W44" s="40" t="s">
        <v>165</v>
      </c>
      <c r="X44" s="41">
        <v>0</v>
      </c>
      <c r="Y44" s="40" t="s">
        <v>165</v>
      </c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39">
        <v>315347.05206745438</v>
      </c>
      <c r="AZ44" s="39">
        <v>0</v>
      </c>
      <c r="BA44" s="39">
        <v>0</v>
      </c>
      <c r="BB44" s="39">
        <v>5709.7058132800003</v>
      </c>
      <c r="BC44" s="39">
        <v>0</v>
      </c>
      <c r="BD44" s="22">
        <f t="shared" si="0"/>
        <v>317514.63707119838</v>
      </c>
      <c r="BE44" s="22">
        <f t="shared" si="1"/>
        <v>317514.63707119838</v>
      </c>
      <c r="BF44" s="23"/>
    </row>
    <row r="45" spans="1:58" s="24" customFormat="1" ht="30" customHeight="1" x14ac:dyDescent="0.3">
      <c r="A45" s="31"/>
      <c r="B45" s="34" t="s">
        <v>175</v>
      </c>
      <c r="C45" s="33" t="s">
        <v>217</v>
      </c>
      <c r="D45" s="34" t="s">
        <v>25</v>
      </c>
      <c r="E45" s="35"/>
      <c r="F45" s="36"/>
      <c r="G45" s="36" t="s">
        <v>311</v>
      </c>
      <c r="H45" s="37" t="s">
        <v>5</v>
      </c>
      <c r="I45" s="38" t="s">
        <v>197</v>
      </c>
      <c r="J45" s="39">
        <v>697.274</v>
      </c>
      <c r="K45" s="40" t="s">
        <v>4</v>
      </c>
      <c r="L45" s="39">
        <v>40.06</v>
      </c>
      <c r="M45" s="40" t="s">
        <v>167</v>
      </c>
      <c r="N45" s="39">
        <v>77.599999999999994</v>
      </c>
      <c r="O45" s="40" t="s">
        <v>163</v>
      </c>
      <c r="P45" s="41">
        <v>0</v>
      </c>
      <c r="Q45" s="40" t="s">
        <v>164</v>
      </c>
      <c r="R45" s="41">
        <v>100</v>
      </c>
      <c r="S45" s="40" t="s">
        <v>165</v>
      </c>
      <c r="T45" s="41">
        <v>100</v>
      </c>
      <c r="U45" s="40" t="s">
        <v>165</v>
      </c>
      <c r="V45" s="41">
        <v>0</v>
      </c>
      <c r="W45" s="40" t="s">
        <v>165</v>
      </c>
      <c r="X45" s="41">
        <v>0</v>
      </c>
      <c r="Y45" s="40" t="s">
        <v>165</v>
      </c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39">
        <v>2167.585003744</v>
      </c>
      <c r="AZ45" s="39">
        <v>0</v>
      </c>
      <c r="BA45" s="39">
        <v>0</v>
      </c>
      <c r="BB45" s="39">
        <v>27.932796440000001</v>
      </c>
      <c r="BC45" s="39">
        <v>0</v>
      </c>
      <c r="BD45" s="22"/>
      <c r="BE45" s="22">
        <f t="shared" ref="BE45:BE46" si="6">SUMIF(D:D,D45,AY:AY)</f>
        <v>317514.63707119838</v>
      </c>
      <c r="BF45" s="23"/>
    </row>
    <row r="46" spans="1:58" s="24" customFormat="1" ht="30" customHeight="1" x14ac:dyDescent="0.3">
      <c r="A46" s="31"/>
      <c r="B46" s="34" t="s">
        <v>175</v>
      </c>
      <c r="C46" s="33" t="s">
        <v>217</v>
      </c>
      <c r="D46" s="34" t="s">
        <v>25</v>
      </c>
      <c r="E46" s="35"/>
      <c r="F46" s="36"/>
      <c r="G46" s="36" t="s">
        <v>311</v>
      </c>
      <c r="H46" s="37" t="s">
        <v>5</v>
      </c>
      <c r="I46" s="38" t="s">
        <v>241</v>
      </c>
      <c r="J46" s="39">
        <v>0</v>
      </c>
      <c r="K46" s="40" t="s">
        <v>4</v>
      </c>
      <c r="L46" s="39">
        <v>11.72</v>
      </c>
      <c r="M46" s="40" t="s">
        <v>167</v>
      </c>
      <c r="N46" s="39">
        <v>104.34</v>
      </c>
      <c r="O46" s="40" t="s">
        <v>163</v>
      </c>
      <c r="P46" s="41">
        <v>0</v>
      </c>
      <c r="Q46" s="40" t="s">
        <v>164</v>
      </c>
      <c r="R46" s="41">
        <v>100</v>
      </c>
      <c r="S46" s="40" t="s">
        <v>165</v>
      </c>
      <c r="T46" s="41">
        <v>100</v>
      </c>
      <c r="U46" s="40" t="s">
        <v>165</v>
      </c>
      <c r="V46" s="41">
        <v>0</v>
      </c>
      <c r="W46" s="40" t="s">
        <v>165</v>
      </c>
      <c r="X46" s="41">
        <v>0</v>
      </c>
      <c r="Y46" s="40" t="s">
        <v>165</v>
      </c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39">
        <v>0</v>
      </c>
      <c r="AZ46" s="39">
        <v>0</v>
      </c>
      <c r="BA46" s="39">
        <v>0</v>
      </c>
      <c r="BB46" s="39">
        <v>0</v>
      </c>
      <c r="BC46" s="39">
        <v>0</v>
      </c>
      <c r="BD46" s="22"/>
      <c r="BE46" s="22">
        <f t="shared" si="6"/>
        <v>317514.63707119838</v>
      </c>
      <c r="BF46" s="23"/>
    </row>
    <row r="47" spans="1:58" s="24" customFormat="1" ht="30" customHeight="1" x14ac:dyDescent="0.3">
      <c r="A47" s="31" t="str">
        <f>IF(C47=C44,"",COUNTIF($A$7:A44,"&gt;0")+1)</f>
        <v/>
      </c>
      <c r="B47" s="34" t="s">
        <v>175</v>
      </c>
      <c r="C47" s="45" t="s">
        <v>217</v>
      </c>
      <c r="D47" s="46" t="s">
        <v>25</v>
      </c>
      <c r="E47" s="35" t="str">
        <f t="shared" si="5"/>
        <v/>
      </c>
      <c r="F47" s="36" t="str">
        <f t="shared" si="4"/>
        <v/>
      </c>
      <c r="G47" s="36" t="s">
        <v>311</v>
      </c>
      <c r="H47" s="37" t="s">
        <v>5</v>
      </c>
      <c r="I47" s="38" t="s">
        <v>221</v>
      </c>
      <c r="J47" s="39">
        <v>215105.85399999996</v>
      </c>
      <c r="K47" s="40" t="s">
        <v>4</v>
      </c>
      <c r="L47" s="39">
        <v>15.6</v>
      </c>
      <c r="M47" s="40" t="s">
        <v>167</v>
      </c>
      <c r="N47" s="39">
        <v>109.9</v>
      </c>
      <c r="O47" s="40" t="s">
        <v>163</v>
      </c>
      <c r="P47" s="41">
        <v>0</v>
      </c>
      <c r="Q47" s="42" t="s">
        <v>164</v>
      </c>
      <c r="R47" s="41">
        <v>100</v>
      </c>
      <c r="S47" s="40" t="s">
        <v>165</v>
      </c>
      <c r="T47" s="41">
        <v>100</v>
      </c>
      <c r="U47" s="40" t="s">
        <v>165</v>
      </c>
      <c r="V47" s="41">
        <v>100</v>
      </c>
      <c r="W47" s="40" t="s">
        <v>165</v>
      </c>
      <c r="X47" s="41">
        <v>0</v>
      </c>
      <c r="Y47" s="40" t="s">
        <v>165</v>
      </c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39">
        <v>0</v>
      </c>
      <c r="AZ47" s="39">
        <v>368786.08033175993</v>
      </c>
      <c r="BA47" s="39">
        <v>0</v>
      </c>
      <c r="BB47" s="39">
        <v>0</v>
      </c>
      <c r="BC47" s="39">
        <v>3355.6513223999996</v>
      </c>
      <c r="BD47" s="22" t="str">
        <f>IF(D47=D44,"",BE47)</f>
        <v/>
      </c>
      <c r="BE47" s="22">
        <f t="shared" ref="BE47:BE91" si="7">SUMIF(D:D,D47,AY:AY)</f>
        <v>317514.63707119838</v>
      </c>
      <c r="BF47" s="23"/>
    </row>
    <row r="48" spans="1:58" s="24" customFormat="1" ht="30" customHeight="1" x14ac:dyDescent="0.3">
      <c r="A48" s="31" t="str">
        <f>IF(C48=C47,"",COUNTIF($A$7:A47,"&gt;0")+1)</f>
        <v/>
      </c>
      <c r="B48" s="34" t="s">
        <v>175</v>
      </c>
      <c r="C48" s="45" t="s">
        <v>217</v>
      </c>
      <c r="D48" s="46" t="s">
        <v>25</v>
      </c>
      <c r="E48" s="35" t="str">
        <f t="shared" si="5"/>
        <v/>
      </c>
      <c r="F48" s="36" t="str">
        <f t="shared" si="4"/>
        <v/>
      </c>
      <c r="G48" s="36" t="s">
        <v>311</v>
      </c>
      <c r="H48" s="37" t="s">
        <v>5</v>
      </c>
      <c r="I48" s="38" t="s">
        <v>429</v>
      </c>
      <c r="J48" s="39">
        <v>0</v>
      </c>
      <c r="K48" s="40" t="s">
        <v>4</v>
      </c>
      <c r="L48" s="39">
        <v>46.42</v>
      </c>
      <c r="M48" s="40" t="s">
        <v>167</v>
      </c>
      <c r="N48" s="39">
        <v>65.42</v>
      </c>
      <c r="O48" s="40" t="s">
        <v>163</v>
      </c>
      <c r="P48" s="41">
        <v>0</v>
      </c>
      <c r="Q48" s="42" t="s">
        <v>164</v>
      </c>
      <c r="R48" s="41">
        <v>100</v>
      </c>
      <c r="S48" s="40" t="s">
        <v>165</v>
      </c>
      <c r="T48" s="41">
        <v>100</v>
      </c>
      <c r="U48" s="40" t="s">
        <v>165</v>
      </c>
      <c r="V48" s="41">
        <v>0</v>
      </c>
      <c r="W48" s="40" t="s">
        <v>165</v>
      </c>
      <c r="X48" s="41">
        <v>0</v>
      </c>
      <c r="Y48" s="40" t="s">
        <v>165</v>
      </c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39">
        <v>0</v>
      </c>
      <c r="AZ48" s="39">
        <v>0</v>
      </c>
      <c r="BA48" s="39">
        <v>0</v>
      </c>
      <c r="BB48" s="39">
        <v>0</v>
      </c>
      <c r="BC48" s="39">
        <v>0</v>
      </c>
      <c r="BD48" s="22" t="str">
        <f t="shared" si="0"/>
        <v/>
      </c>
      <c r="BE48" s="22">
        <f t="shared" si="7"/>
        <v>317514.63707119838</v>
      </c>
      <c r="BF48" s="23"/>
    </row>
    <row r="49" spans="1:58" s="24" customFormat="1" ht="30" customHeight="1" x14ac:dyDescent="0.3">
      <c r="A49" s="31" t="str">
        <f>IF(C49=C48,"",COUNTIF($A$7:A48,"&gt;0")+1)</f>
        <v/>
      </c>
      <c r="B49" s="34" t="s">
        <v>175</v>
      </c>
      <c r="C49" s="45" t="s">
        <v>217</v>
      </c>
      <c r="D49" s="46" t="s">
        <v>25</v>
      </c>
      <c r="E49" s="35" t="str">
        <f t="shared" si="5"/>
        <v/>
      </c>
      <c r="F49" s="36" t="str">
        <f t="shared" si="4"/>
        <v/>
      </c>
      <c r="G49" s="36" t="s">
        <v>311</v>
      </c>
      <c r="H49" s="37" t="s">
        <v>5</v>
      </c>
      <c r="I49" s="38" t="s">
        <v>383</v>
      </c>
      <c r="J49" s="39">
        <v>0</v>
      </c>
      <c r="K49" s="40" t="s">
        <v>4</v>
      </c>
      <c r="L49" s="39">
        <v>43.07</v>
      </c>
      <c r="M49" s="40" t="s">
        <v>167</v>
      </c>
      <c r="N49" s="39">
        <v>72.89</v>
      </c>
      <c r="O49" s="40" t="s">
        <v>163</v>
      </c>
      <c r="P49" s="41">
        <v>0</v>
      </c>
      <c r="Q49" s="40" t="s">
        <v>164</v>
      </c>
      <c r="R49" s="41">
        <v>100</v>
      </c>
      <c r="S49" s="40" t="s">
        <v>165</v>
      </c>
      <c r="T49" s="41">
        <v>100</v>
      </c>
      <c r="U49" s="40" t="s">
        <v>165</v>
      </c>
      <c r="V49" s="41">
        <v>0</v>
      </c>
      <c r="W49" s="40" t="s">
        <v>165</v>
      </c>
      <c r="X49" s="41">
        <v>0</v>
      </c>
      <c r="Y49" s="40" t="s">
        <v>165</v>
      </c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39">
        <v>0</v>
      </c>
      <c r="AZ49" s="39">
        <v>0</v>
      </c>
      <c r="BA49" s="39">
        <v>0</v>
      </c>
      <c r="BB49" s="39">
        <v>0</v>
      </c>
      <c r="BC49" s="39">
        <v>0</v>
      </c>
      <c r="BD49" s="22" t="str">
        <f t="shared" si="0"/>
        <v/>
      </c>
      <c r="BE49" s="22">
        <f t="shared" si="7"/>
        <v>317514.63707119838</v>
      </c>
      <c r="BF49" s="23"/>
    </row>
    <row r="50" spans="1:58" s="24" customFormat="1" ht="30" customHeight="1" x14ac:dyDescent="0.3">
      <c r="A50" s="31">
        <f>IF(C50=C49,"",COUNTIF($A$7:A49,"&gt;0")+1)</f>
        <v>15</v>
      </c>
      <c r="B50" s="34" t="s">
        <v>175</v>
      </c>
      <c r="C50" s="45" t="s">
        <v>218</v>
      </c>
      <c r="D50" s="46" t="s">
        <v>26</v>
      </c>
      <c r="E50" s="35" t="str">
        <f t="shared" si="5"/>
        <v>A</v>
      </c>
      <c r="F50" s="36" t="str">
        <f t="shared" si="4"/>
        <v>TAIP</v>
      </c>
      <c r="G50" s="36" t="s">
        <v>311</v>
      </c>
      <c r="H50" s="37" t="s">
        <v>5</v>
      </c>
      <c r="I50" s="38" t="s">
        <v>208</v>
      </c>
      <c r="J50" s="39">
        <v>1385.125</v>
      </c>
      <c r="K50" s="40" t="s">
        <v>161</v>
      </c>
      <c r="L50" s="39">
        <v>33.49</v>
      </c>
      <c r="M50" s="40" t="s">
        <v>162</v>
      </c>
      <c r="N50" s="39">
        <v>55.23</v>
      </c>
      <c r="O50" s="40" t="s">
        <v>163</v>
      </c>
      <c r="P50" s="41">
        <v>0</v>
      </c>
      <c r="Q50" s="42" t="s">
        <v>164</v>
      </c>
      <c r="R50" s="41">
        <v>100</v>
      </c>
      <c r="S50" s="40" t="s">
        <v>165</v>
      </c>
      <c r="T50" s="41">
        <v>100</v>
      </c>
      <c r="U50" s="40" t="s">
        <v>165</v>
      </c>
      <c r="V50" s="41">
        <v>0</v>
      </c>
      <c r="W50" s="40" t="s">
        <v>165</v>
      </c>
      <c r="X50" s="41">
        <v>0</v>
      </c>
      <c r="Y50" s="40" t="s">
        <v>165</v>
      </c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39">
        <v>2562.0001960874997</v>
      </c>
      <c r="AZ50" s="39">
        <v>0</v>
      </c>
      <c r="BA50" s="39">
        <v>0</v>
      </c>
      <c r="BB50" s="39">
        <v>46.387836249999999</v>
      </c>
      <c r="BC50" s="39">
        <v>0</v>
      </c>
      <c r="BD50" s="22">
        <f t="shared" si="0"/>
        <v>2562.0001960874997</v>
      </c>
      <c r="BE50" s="22">
        <f t="shared" si="7"/>
        <v>2562.0001960874997</v>
      </c>
      <c r="BF50" s="23"/>
    </row>
    <row r="51" spans="1:58" s="24" customFormat="1" ht="30" customHeight="1" x14ac:dyDescent="0.3">
      <c r="A51" s="31" t="str">
        <f>IF(C51=C50,"",COUNTIF($A$7:A50,"&gt;0")+1)</f>
        <v/>
      </c>
      <c r="B51" s="34" t="s">
        <v>175</v>
      </c>
      <c r="C51" s="33" t="s">
        <v>218</v>
      </c>
      <c r="D51" s="34" t="s">
        <v>26</v>
      </c>
      <c r="E51" s="35" t="str">
        <f t="shared" si="5"/>
        <v/>
      </c>
      <c r="F51" s="36"/>
      <c r="G51" s="36" t="s">
        <v>311</v>
      </c>
      <c r="H51" s="37" t="s">
        <v>5</v>
      </c>
      <c r="I51" s="38" t="s">
        <v>197</v>
      </c>
      <c r="J51" s="39">
        <v>0</v>
      </c>
      <c r="K51" s="40" t="s">
        <v>4</v>
      </c>
      <c r="L51" s="39">
        <v>40.06</v>
      </c>
      <c r="M51" s="40" t="s">
        <v>167</v>
      </c>
      <c r="N51" s="39">
        <v>77.599999999999994</v>
      </c>
      <c r="O51" s="40" t="s">
        <v>163</v>
      </c>
      <c r="P51" s="41">
        <v>0</v>
      </c>
      <c r="Q51" s="42" t="s">
        <v>164</v>
      </c>
      <c r="R51" s="41">
        <v>100</v>
      </c>
      <c r="S51" s="40" t="s">
        <v>165</v>
      </c>
      <c r="T51" s="41">
        <v>100</v>
      </c>
      <c r="U51" s="40" t="s">
        <v>165</v>
      </c>
      <c r="V51" s="41">
        <v>0</v>
      </c>
      <c r="W51" s="40" t="s">
        <v>165</v>
      </c>
      <c r="X51" s="41">
        <v>0</v>
      </c>
      <c r="Y51" s="40" t="s">
        <v>165</v>
      </c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22" t="str">
        <f t="shared" si="0"/>
        <v/>
      </c>
      <c r="BE51" s="22">
        <f t="shared" si="7"/>
        <v>2562.0001960874997</v>
      </c>
      <c r="BF51" s="23"/>
    </row>
    <row r="52" spans="1:58" s="24" customFormat="1" ht="30" customHeight="1" x14ac:dyDescent="0.3">
      <c r="A52" s="31"/>
      <c r="B52" s="34" t="s">
        <v>175</v>
      </c>
      <c r="C52" s="45" t="s">
        <v>218</v>
      </c>
      <c r="D52" s="46" t="s">
        <v>26</v>
      </c>
      <c r="E52" s="35"/>
      <c r="F52" s="36"/>
      <c r="G52" s="36" t="s">
        <v>311</v>
      </c>
      <c r="H52" s="37" t="s">
        <v>5</v>
      </c>
      <c r="I52" s="38" t="s">
        <v>384</v>
      </c>
      <c r="J52" s="39">
        <v>0</v>
      </c>
      <c r="K52" s="40" t="s">
        <v>4</v>
      </c>
      <c r="L52" s="39">
        <v>46.42</v>
      </c>
      <c r="M52" s="40" t="s">
        <v>167</v>
      </c>
      <c r="N52" s="39">
        <v>65.42</v>
      </c>
      <c r="O52" s="40" t="s">
        <v>163</v>
      </c>
      <c r="P52" s="41">
        <v>0</v>
      </c>
      <c r="Q52" s="42" t="s">
        <v>164</v>
      </c>
      <c r="R52" s="41">
        <v>100</v>
      </c>
      <c r="S52" s="40" t="s">
        <v>165</v>
      </c>
      <c r="T52" s="41">
        <v>100</v>
      </c>
      <c r="U52" s="40" t="s">
        <v>165</v>
      </c>
      <c r="V52" s="41">
        <v>0</v>
      </c>
      <c r="W52" s="40" t="s">
        <v>165</v>
      </c>
      <c r="X52" s="41">
        <v>0</v>
      </c>
      <c r="Y52" s="40" t="s">
        <v>165</v>
      </c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39">
        <v>0</v>
      </c>
      <c r="AZ52" s="39">
        <v>0</v>
      </c>
      <c r="BA52" s="39">
        <v>0</v>
      </c>
      <c r="BB52" s="39">
        <v>0</v>
      </c>
      <c r="BC52" s="39">
        <v>0</v>
      </c>
      <c r="BD52" s="22"/>
      <c r="BE52" s="22">
        <f t="shared" si="7"/>
        <v>2562.0001960874997</v>
      </c>
      <c r="BF52" s="23"/>
    </row>
    <row r="53" spans="1:58" s="24" customFormat="1" ht="30" customHeight="1" x14ac:dyDescent="0.3">
      <c r="A53" s="31"/>
      <c r="B53" s="34" t="s">
        <v>175</v>
      </c>
      <c r="C53" s="33" t="s">
        <v>218</v>
      </c>
      <c r="D53" s="34" t="s">
        <v>26</v>
      </c>
      <c r="E53" s="35"/>
      <c r="F53" s="36"/>
      <c r="G53" s="36" t="s">
        <v>311</v>
      </c>
      <c r="H53" s="37" t="s">
        <v>5</v>
      </c>
      <c r="I53" s="38" t="s">
        <v>205</v>
      </c>
      <c r="J53" s="39">
        <v>0</v>
      </c>
      <c r="K53" s="40" t="s">
        <v>4</v>
      </c>
      <c r="L53" s="39">
        <v>43.07</v>
      </c>
      <c r="M53" s="40" t="s">
        <v>167</v>
      </c>
      <c r="N53" s="39">
        <v>72.89</v>
      </c>
      <c r="O53" s="40" t="s">
        <v>163</v>
      </c>
      <c r="P53" s="41">
        <v>0</v>
      </c>
      <c r="Q53" s="42" t="s">
        <v>164</v>
      </c>
      <c r="R53" s="41">
        <v>100</v>
      </c>
      <c r="S53" s="40" t="s">
        <v>165</v>
      </c>
      <c r="T53" s="41">
        <v>100</v>
      </c>
      <c r="U53" s="40" t="s">
        <v>165</v>
      </c>
      <c r="V53" s="41">
        <v>0</v>
      </c>
      <c r="W53" s="40" t="s">
        <v>165</v>
      </c>
      <c r="X53" s="41">
        <v>0</v>
      </c>
      <c r="Y53" s="40" t="s">
        <v>165</v>
      </c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39">
        <v>0</v>
      </c>
      <c r="AZ53" s="39">
        <v>0</v>
      </c>
      <c r="BA53" s="39">
        <v>0</v>
      </c>
      <c r="BB53" s="39">
        <v>0</v>
      </c>
      <c r="BC53" s="39">
        <v>0</v>
      </c>
      <c r="BD53" s="22"/>
      <c r="BE53" s="22">
        <f t="shared" si="7"/>
        <v>2562.0001960874997</v>
      </c>
      <c r="BF53" s="23"/>
    </row>
    <row r="54" spans="1:58" s="24" customFormat="1" x14ac:dyDescent="0.3">
      <c r="A54" s="31">
        <f>IF(C54=C51,"",COUNTIF($A$7:A51,"&gt;0")+1)</f>
        <v>16</v>
      </c>
      <c r="B54" s="34" t="s">
        <v>175</v>
      </c>
      <c r="C54" s="33" t="s">
        <v>219</v>
      </c>
      <c r="D54" s="34" t="s">
        <v>27</v>
      </c>
      <c r="E54" s="35" t="str">
        <f t="shared" si="5"/>
        <v>A</v>
      </c>
      <c r="F54" s="36" t="str">
        <f t="shared" si="4"/>
        <v>TAIP</v>
      </c>
      <c r="G54" s="36" t="s">
        <v>311</v>
      </c>
      <c r="H54" s="37" t="s">
        <v>5</v>
      </c>
      <c r="I54" s="38" t="s">
        <v>160</v>
      </c>
      <c r="J54" s="39">
        <v>2646.5340000000001</v>
      </c>
      <c r="K54" s="40" t="s">
        <v>161</v>
      </c>
      <c r="L54" s="39">
        <v>33.49</v>
      </c>
      <c r="M54" s="40" t="s">
        <v>162</v>
      </c>
      <c r="N54" s="39">
        <v>55.23</v>
      </c>
      <c r="O54" s="40" t="s">
        <v>163</v>
      </c>
      <c r="P54" s="41">
        <v>0</v>
      </c>
      <c r="Q54" s="42" t="s">
        <v>164</v>
      </c>
      <c r="R54" s="41">
        <v>100</v>
      </c>
      <c r="S54" s="40" t="s">
        <v>165</v>
      </c>
      <c r="T54" s="41">
        <v>100</v>
      </c>
      <c r="U54" s="40" t="s">
        <v>165</v>
      </c>
      <c r="V54" s="41">
        <v>0</v>
      </c>
      <c r="W54" s="40" t="s">
        <v>165</v>
      </c>
      <c r="X54" s="41">
        <v>0</v>
      </c>
      <c r="Y54" s="40" t="s">
        <v>165</v>
      </c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39">
        <v>4895.1687587418</v>
      </c>
      <c r="AZ54" s="39">
        <v>0</v>
      </c>
      <c r="BA54" s="39">
        <v>0</v>
      </c>
      <c r="BB54" s="39">
        <v>88.632423660000015</v>
      </c>
      <c r="BC54" s="39">
        <v>0</v>
      </c>
      <c r="BD54" s="22">
        <f>IF(D54=D51,"",BE54)</f>
        <v>4916.7896157718997</v>
      </c>
      <c r="BE54" s="22">
        <f t="shared" si="7"/>
        <v>4916.7896157718997</v>
      </c>
      <c r="BF54" s="23"/>
    </row>
    <row r="55" spans="1:58" s="24" customFormat="1" ht="30" customHeight="1" x14ac:dyDescent="0.3">
      <c r="A55" s="31" t="str">
        <f>IF(C55=C54,"",COUNTIF($A$7:A54,"&gt;0")+1)</f>
        <v/>
      </c>
      <c r="B55" s="34" t="s">
        <v>175</v>
      </c>
      <c r="C55" s="45" t="s">
        <v>219</v>
      </c>
      <c r="D55" s="46" t="s">
        <v>27</v>
      </c>
      <c r="E55" s="35" t="str">
        <f t="shared" si="5"/>
        <v/>
      </c>
      <c r="F55" s="36" t="str">
        <f t="shared" si="4"/>
        <v/>
      </c>
      <c r="G55" s="36" t="s">
        <v>311</v>
      </c>
      <c r="H55" s="37" t="s">
        <v>5</v>
      </c>
      <c r="I55" s="38" t="s">
        <v>197</v>
      </c>
      <c r="J55" s="39">
        <v>0</v>
      </c>
      <c r="K55" s="40" t="s">
        <v>4</v>
      </c>
      <c r="L55" s="39">
        <v>40.06</v>
      </c>
      <c r="M55" s="40" t="s">
        <v>167</v>
      </c>
      <c r="N55" s="39">
        <v>77.599999999999994</v>
      </c>
      <c r="O55" s="40" t="s">
        <v>163</v>
      </c>
      <c r="P55" s="41">
        <v>0</v>
      </c>
      <c r="Q55" s="42" t="s">
        <v>164</v>
      </c>
      <c r="R55" s="41">
        <v>100</v>
      </c>
      <c r="S55" s="40" t="s">
        <v>165</v>
      </c>
      <c r="T55" s="41">
        <v>100</v>
      </c>
      <c r="U55" s="40" t="s">
        <v>165</v>
      </c>
      <c r="V55" s="41">
        <v>0</v>
      </c>
      <c r="W55" s="40" t="s">
        <v>165</v>
      </c>
      <c r="X55" s="41">
        <v>0</v>
      </c>
      <c r="Y55" s="40" t="s">
        <v>165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22" t="str">
        <f t="shared" si="0"/>
        <v/>
      </c>
      <c r="BE55" s="22">
        <f t="shared" si="7"/>
        <v>4916.7896157718997</v>
      </c>
      <c r="BF55" s="23"/>
    </row>
    <row r="56" spans="1:58" s="24" customFormat="1" ht="30" customHeight="1" x14ac:dyDescent="0.3">
      <c r="A56" s="31" t="str">
        <f>IF(C56=C55,"",COUNTIF($A$7:A55,"&gt;0")+1)</f>
        <v/>
      </c>
      <c r="B56" s="34" t="s">
        <v>175</v>
      </c>
      <c r="C56" s="45" t="s">
        <v>219</v>
      </c>
      <c r="D56" s="46" t="s">
        <v>27</v>
      </c>
      <c r="E56" s="35" t="str">
        <f t="shared" si="5"/>
        <v/>
      </c>
      <c r="F56" s="36" t="str">
        <f t="shared" si="4"/>
        <v/>
      </c>
      <c r="G56" s="36" t="s">
        <v>311</v>
      </c>
      <c r="H56" s="37" t="s">
        <v>5</v>
      </c>
      <c r="I56" s="38" t="s">
        <v>204</v>
      </c>
      <c r="J56" s="39">
        <v>20860.885999999999</v>
      </c>
      <c r="K56" s="40" t="s">
        <v>4</v>
      </c>
      <c r="L56" s="39">
        <v>15.6</v>
      </c>
      <c r="M56" s="40" t="s">
        <v>167</v>
      </c>
      <c r="N56" s="39">
        <v>0</v>
      </c>
      <c r="O56" s="40" t="s">
        <v>163</v>
      </c>
      <c r="P56" s="41">
        <v>0</v>
      </c>
      <c r="Q56" s="42" t="s">
        <v>164</v>
      </c>
      <c r="R56" s="41">
        <v>100</v>
      </c>
      <c r="S56" s="40" t="s">
        <v>165</v>
      </c>
      <c r="T56" s="41">
        <v>100</v>
      </c>
      <c r="U56" s="40" t="s">
        <v>165</v>
      </c>
      <c r="V56" s="41">
        <v>100</v>
      </c>
      <c r="W56" s="40" t="s">
        <v>165</v>
      </c>
      <c r="X56" s="41">
        <v>0</v>
      </c>
      <c r="Y56" s="40" t="s">
        <v>165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39">
        <v>0</v>
      </c>
      <c r="AZ56" s="39">
        <v>0</v>
      </c>
      <c r="BA56" s="39">
        <v>0</v>
      </c>
      <c r="BB56" s="39">
        <v>0</v>
      </c>
      <c r="BC56" s="39">
        <v>325.42982159999997</v>
      </c>
      <c r="BD56" s="22" t="str">
        <f t="shared" si="0"/>
        <v/>
      </c>
      <c r="BE56" s="22">
        <f t="shared" si="7"/>
        <v>4916.7896157718997</v>
      </c>
      <c r="BF56" s="23"/>
    </row>
    <row r="57" spans="1:58" s="24" customFormat="1" ht="30" customHeight="1" x14ac:dyDescent="0.3">
      <c r="A57" s="31" t="str">
        <f>IF(C57=C56,"",COUNTIF($A$7:A56,"&gt;0")+1)</f>
        <v/>
      </c>
      <c r="B57" s="34" t="s">
        <v>175</v>
      </c>
      <c r="C57" s="45" t="s">
        <v>219</v>
      </c>
      <c r="D57" s="46" t="s">
        <v>27</v>
      </c>
      <c r="E57" s="35" t="str">
        <f t="shared" si="5"/>
        <v/>
      </c>
      <c r="F57" s="36" t="str">
        <f t="shared" si="4"/>
        <v/>
      </c>
      <c r="G57" s="36" t="s">
        <v>311</v>
      </c>
      <c r="H57" s="37" t="s">
        <v>5</v>
      </c>
      <c r="I57" s="38" t="s">
        <v>205</v>
      </c>
      <c r="J57" s="39">
        <v>6.8869999999999996</v>
      </c>
      <c r="K57" s="40" t="s">
        <v>4</v>
      </c>
      <c r="L57" s="39">
        <v>43.07</v>
      </c>
      <c r="M57" s="40" t="s">
        <v>167</v>
      </c>
      <c r="N57" s="39">
        <v>72.89</v>
      </c>
      <c r="O57" s="40" t="s">
        <v>163</v>
      </c>
      <c r="P57" s="41">
        <v>0</v>
      </c>
      <c r="Q57" s="42" t="s">
        <v>164</v>
      </c>
      <c r="R57" s="41">
        <v>100</v>
      </c>
      <c r="S57" s="40" t="s">
        <v>165</v>
      </c>
      <c r="T57" s="41">
        <v>100</v>
      </c>
      <c r="U57" s="40" t="s">
        <v>165</v>
      </c>
      <c r="V57" s="41">
        <v>0</v>
      </c>
      <c r="W57" s="40" t="s">
        <v>165</v>
      </c>
      <c r="X57" s="41">
        <v>0</v>
      </c>
      <c r="Y57" s="40" t="s">
        <v>165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39">
        <v>21.620857030099998</v>
      </c>
      <c r="AZ57" s="39">
        <v>0</v>
      </c>
      <c r="BA57" s="39">
        <v>0</v>
      </c>
      <c r="BB57" s="39">
        <v>0.29662308999999998</v>
      </c>
      <c r="BC57" s="39">
        <v>0</v>
      </c>
      <c r="BD57" s="22" t="str">
        <f t="shared" si="0"/>
        <v/>
      </c>
      <c r="BE57" s="22">
        <f t="shared" si="7"/>
        <v>4916.7896157718997</v>
      </c>
      <c r="BF57" s="23"/>
    </row>
    <row r="58" spans="1:58" s="24" customFormat="1" ht="30" customHeight="1" x14ac:dyDescent="0.3">
      <c r="A58" s="31">
        <f>IF(C58=C57,"",COUNTIF($A$7:A57,"&gt;0")+1)</f>
        <v>17</v>
      </c>
      <c r="B58" s="34" t="s">
        <v>175</v>
      </c>
      <c r="C58" s="45" t="s">
        <v>223</v>
      </c>
      <c r="D58" s="46" t="s">
        <v>28</v>
      </c>
      <c r="E58" s="35" t="str">
        <f t="shared" si="5"/>
        <v>A</v>
      </c>
      <c r="F58" s="36" t="str">
        <f t="shared" si="4"/>
        <v>TAIP</v>
      </c>
      <c r="G58" s="36" t="s">
        <v>311</v>
      </c>
      <c r="H58" s="37" t="s">
        <v>5</v>
      </c>
      <c r="I58" s="38" t="s">
        <v>160</v>
      </c>
      <c r="J58" s="39">
        <v>0.222</v>
      </c>
      <c r="K58" s="40" t="s">
        <v>161</v>
      </c>
      <c r="L58" s="39">
        <v>33.49</v>
      </c>
      <c r="M58" s="40" t="s">
        <v>162</v>
      </c>
      <c r="N58" s="39">
        <v>55.23</v>
      </c>
      <c r="O58" s="40" t="s">
        <v>163</v>
      </c>
      <c r="P58" s="41">
        <v>0</v>
      </c>
      <c r="Q58" s="40" t="s">
        <v>164</v>
      </c>
      <c r="R58" s="41">
        <v>100</v>
      </c>
      <c r="S58" s="40" t="s">
        <v>165</v>
      </c>
      <c r="T58" s="41">
        <v>100</v>
      </c>
      <c r="U58" s="40" t="s">
        <v>165</v>
      </c>
      <c r="V58" s="41">
        <v>0</v>
      </c>
      <c r="W58" s="40" t="s">
        <v>165</v>
      </c>
      <c r="X58" s="41">
        <v>0</v>
      </c>
      <c r="Y58" s="40" t="s">
        <v>165</v>
      </c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39">
        <v>0.41062289939999996</v>
      </c>
      <c r="AZ58" s="39">
        <v>0</v>
      </c>
      <c r="BA58" s="39">
        <v>0</v>
      </c>
      <c r="BB58" s="39">
        <v>7.4347800000000011E-3</v>
      </c>
      <c r="BC58" s="39">
        <v>0</v>
      </c>
      <c r="BD58" s="22">
        <f t="shared" si="0"/>
        <v>0.41062289939999996</v>
      </c>
      <c r="BE58" s="22">
        <f t="shared" si="7"/>
        <v>0.41062289939999996</v>
      </c>
      <c r="BF58" s="23"/>
    </row>
    <row r="59" spans="1:58" s="24" customFormat="1" ht="30" customHeight="1" x14ac:dyDescent="0.3">
      <c r="A59" s="31">
        <f>IF(C59=C58,"",COUNTIF($A$7:A58,"&gt;0")+1)</f>
        <v>18</v>
      </c>
      <c r="B59" s="34" t="s">
        <v>175</v>
      </c>
      <c r="C59" s="33" t="s">
        <v>222</v>
      </c>
      <c r="D59" s="34" t="s">
        <v>29</v>
      </c>
      <c r="E59" s="35" t="str">
        <f t="shared" si="5"/>
        <v>A</v>
      </c>
      <c r="F59" s="36" t="str">
        <f t="shared" si="4"/>
        <v>TAIP</v>
      </c>
      <c r="G59" s="36" t="s">
        <v>311</v>
      </c>
      <c r="H59" s="37" t="s">
        <v>5</v>
      </c>
      <c r="I59" s="38" t="s">
        <v>160</v>
      </c>
      <c r="J59" s="39">
        <v>2649.7449999999999</v>
      </c>
      <c r="K59" s="40" t="s">
        <v>161</v>
      </c>
      <c r="L59" s="39">
        <v>33.49</v>
      </c>
      <c r="M59" s="40" t="s">
        <v>162</v>
      </c>
      <c r="N59" s="39">
        <v>55.23</v>
      </c>
      <c r="O59" s="40" t="s">
        <v>163</v>
      </c>
      <c r="P59" s="41">
        <v>0</v>
      </c>
      <c r="Q59" s="42" t="s">
        <v>164</v>
      </c>
      <c r="R59" s="41">
        <v>100</v>
      </c>
      <c r="S59" s="40" t="s">
        <v>165</v>
      </c>
      <c r="T59" s="41">
        <v>100</v>
      </c>
      <c r="U59" s="40" t="s">
        <v>165</v>
      </c>
      <c r="V59" s="41">
        <v>0</v>
      </c>
      <c r="W59" s="40" t="s">
        <v>165</v>
      </c>
      <c r="X59" s="41">
        <v>0</v>
      </c>
      <c r="Y59" s="40" t="s">
        <v>165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39">
        <v>4901.1079935614989</v>
      </c>
      <c r="AZ59" s="39">
        <v>0</v>
      </c>
      <c r="BA59" s="39">
        <v>0</v>
      </c>
      <c r="BB59" s="39">
        <v>88.739960050000008</v>
      </c>
      <c r="BC59" s="39">
        <v>0</v>
      </c>
      <c r="BD59" s="22">
        <f t="shared" si="0"/>
        <v>4901.1079935614989</v>
      </c>
      <c r="BE59" s="22">
        <f t="shared" si="7"/>
        <v>4901.1079935614989</v>
      </c>
      <c r="BF59" s="23"/>
    </row>
    <row r="60" spans="1:58" s="24" customFormat="1" ht="30" customHeight="1" x14ac:dyDescent="0.3">
      <c r="A60" s="31">
        <f>IF(C60=C59,"",COUNTIF($A$7:A59,"&gt;0")+1)</f>
        <v>19</v>
      </c>
      <c r="B60" s="34" t="s">
        <v>175</v>
      </c>
      <c r="C60" s="45" t="s">
        <v>30</v>
      </c>
      <c r="D60" s="46" t="s">
        <v>31</v>
      </c>
      <c r="E60" s="35" t="str">
        <f t="shared" si="5"/>
        <v>A</v>
      </c>
      <c r="F60" s="36" t="str">
        <f t="shared" si="4"/>
        <v>TAIP</v>
      </c>
      <c r="G60" s="36" t="s">
        <v>466</v>
      </c>
      <c r="H60" s="37" t="s">
        <v>5</v>
      </c>
      <c r="I60" s="38" t="s">
        <v>160</v>
      </c>
      <c r="J60" s="39">
        <v>0.13400000000000001</v>
      </c>
      <c r="K60" s="40" t="s">
        <v>4</v>
      </c>
      <c r="L60" s="39">
        <v>33.49</v>
      </c>
      <c r="M60" s="40" t="s">
        <v>167</v>
      </c>
      <c r="N60" s="39">
        <v>55.23</v>
      </c>
      <c r="O60" s="40" t="s">
        <v>163</v>
      </c>
      <c r="P60" s="41">
        <v>0</v>
      </c>
      <c r="Q60" s="42" t="s">
        <v>164</v>
      </c>
      <c r="R60" s="41">
        <v>100</v>
      </c>
      <c r="S60" s="40" t="s">
        <v>165</v>
      </c>
      <c r="T60" s="41">
        <v>100</v>
      </c>
      <c r="U60" s="40" t="s">
        <v>165</v>
      </c>
      <c r="V60" s="41">
        <v>0</v>
      </c>
      <c r="W60" s="40" t="s">
        <v>165</v>
      </c>
      <c r="X60" s="41">
        <v>0</v>
      </c>
      <c r="Y60" s="40" t="s">
        <v>165</v>
      </c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39">
        <v>0.24785346179999998</v>
      </c>
      <c r="AZ60" s="39">
        <v>0</v>
      </c>
      <c r="BA60" s="39">
        <v>0</v>
      </c>
      <c r="BB60" s="39">
        <v>4.487660000000001E-3</v>
      </c>
      <c r="BC60" s="39">
        <v>0</v>
      </c>
      <c r="BD60" s="22">
        <f t="shared" si="0"/>
        <v>31.075608936599995</v>
      </c>
      <c r="BE60" s="22">
        <f t="shared" si="7"/>
        <v>31.075608936599995</v>
      </c>
      <c r="BF60" s="23"/>
    </row>
    <row r="61" spans="1:58" s="24" customFormat="1" ht="30" customHeight="1" x14ac:dyDescent="0.3">
      <c r="A61" s="31" t="str">
        <f>IF(C61=C60,"",COUNTIF($A$7:A60,"&gt;0")+1)</f>
        <v/>
      </c>
      <c r="B61" s="34" t="s">
        <v>175</v>
      </c>
      <c r="C61" s="33" t="s">
        <v>30</v>
      </c>
      <c r="D61" s="34" t="s">
        <v>31</v>
      </c>
      <c r="E61" s="35" t="str">
        <f t="shared" si="5"/>
        <v/>
      </c>
      <c r="F61" s="36" t="str">
        <f t="shared" si="4"/>
        <v/>
      </c>
      <c r="G61" s="36" t="s">
        <v>466</v>
      </c>
      <c r="H61" s="37" t="s">
        <v>5</v>
      </c>
      <c r="I61" s="38" t="s">
        <v>173</v>
      </c>
      <c r="J61" s="39">
        <v>223</v>
      </c>
      <c r="K61" s="40" t="s">
        <v>4</v>
      </c>
      <c r="L61" s="39">
        <v>15.6</v>
      </c>
      <c r="M61" s="40" t="s">
        <v>167</v>
      </c>
      <c r="N61" s="39">
        <v>0</v>
      </c>
      <c r="O61" s="40" t="s">
        <v>163</v>
      </c>
      <c r="P61" s="41">
        <v>0</v>
      </c>
      <c r="Q61" s="42" t="s">
        <v>164</v>
      </c>
      <c r="R61" s="41">
        <v>100</v>
      </c>
      <c r="S61" s="40" t="s">
        <v>165</v>
      </c>
      <c r="T61" s="41">
        <v>100</v>
      </c>
      <c r="U61" s="40" t="s">
        <v>165</v>
      </c>
      <c r="V61" s="41">
        <v>100</v>
      </c>
      <c r="W61" s="40" t="s">
        <v>165</v>
      </c>
      <c r="X61" s="41">
        <v>0</v>
      </c>
      <c r="Y61" s="40" t="s">
        <v>165</v>
      </c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39">
        <v>0</v>
      </c>
      <c r="AZ61" s="39">
        <v>0</v>
      </c>
      <c r="BA61" s="39">
        <v>0</v>
      </c>
      <c r="BB61" s="39">
        <v>0</v>
      </c>
      <c r="BC61" s="39">
        <v>3.4787999999999997</v>
      </c>
      <c r="BD61" s="22" t="str">
        <f t="shared" si="0"/>
        <v/>
      </c>
      <c r="BE61" s="22">
        <f t="shared" si="7"/>
        <v>31.075608936599995</v>
      </c>
      <c r="BF61" s="23"/>
    </row>
    <row r="62" spans="1:58" s="24" customFormat="1" ht="30" customHeight="1" x14ac:dyDescent="0.3">
      <c r="A62" s="31" t="str">
        <f>IF(C62=C61,"",COUNTIF($A$7:A61,"&gt;0")+1)</f>
        <v/>
      </c>
      <c r="B62" s="34" t="s">
        <v>175</v>
      </c>
      <c r="C62" s="33" t="s">
        <v>30</v>
      </c>
      <c r="D62" s="34" t="s">
        <v>31</v>
      </c>
      <c r="E62" s="35" t="str">
        <f t="shared" si="5"/>
        <v/>
      </c>
      <c r="F62" s="36" t="str">
        <f t="shared" si="4"/>
        <v/>
      </c>
      <c r="G62" s="36" t="s">
        <v>466</v>
      </c>
      <c r="H62" s="37" t="s">
        <v>5</v>
      </c>
      <c r="I62" s="38" t="s">
        <v>220</v>
      </c>
      <c r="J62" s="39">
        <v>9.8219999999999992</v>
      </c>
      <c r="K62" s="40" t="s">
        <v>4</v>
      </c>
      <c r="L62" s="39">
        <v>43.06</v>
      </c>
      <c r="M62" s="40" t="s">
        <v>167</v>
      </c>
      <c r="N62" s="39">
        <v>72.89</v>
      </c>
      <c r="O62" s="40" t="s">
        <v>163</v>
      </c>
      <c r="P62" s="41">
        <v>0</v>
      </c>
      <c r="Q62" s="40" t="s">
        <v>164</v>
      </c>
      <c r="R62" s="41">
        <v>100</v>
      </c>
      <c r="S62" s="40" t="s">
        <v>165</v>
      </c>
      <c r="T62" s="41">
        <v>100</v>
      </c>
      <c r="U62" s="40" t="s">
        <v>165</v>
      </c>
      <c r="V62" s="41">
        <v>0</v>
      </c>
      <c r="W62" s="40" t="s">
        <v>165</v>
      </c>
      <c r="X62" s="41">
        <v>0</v>
      </c>
      <c r="Y62" s="40" t="s">
        <v>165</v>
      </c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39">
        <v>30.827755474799996</v>
      </c>
      <c r="AZ62" s="39">
        <v>0</v>
      </c>
      <c r="BA62" s="39">
        <v>0</v>
      </c>
      <c r="BB62" s="39">
        <v>0.42293532</v>
      </c>
      <c r="BC62" s="39">
        <v>0</v>
      </c>
      <c r="BD62" s="22" t="str">
        <f t="shared" si="0"/>
        <v/>
      </c>
      <c r="BE62" s="22">
        <f t="shared" si="7"/>
        <v>31.075608936599995</v>
      </c>
      <c r="BF62" s="23"/>
    </row>
    <row r="63" spans="1:58" s="24" customFormat="1" ht="30" customHeight="1" x14ac:dyDescent="0.3">
      <c r="A63" s="31">
        <f>IF(C63=C62,"",COUNTIF($A$7:A62,"&gt;0")+1)</f>
        <v>20</v>
      </c>
      <c r="B63" s="34" t="s">
        <v>175</v>
      </c>
      <c r="C63" s="33" t="s">
        <v>32</v>
      </c>
      <c r="D63" s="34" t="s">
        <v>33</v>
      </c>
      <c r="E63" s="35" t="str">
        <f t="shared" si="5"/>
        <v>B</v>
      </c>
      <c r="F63" s="36" t="str">
        <f t="shared" si="4"/>
        <v/>
      </c>
      <c r="G63" s="36" t="s">
        <v>312</v>
      </c>
      <c r="H63" s="37" t="s">
        <v>5</v>
      </c>
      <c r="I63" s="38" t="s">
        <v>248</v>
      </c>
      <c r="J63" s="39">
        <v>12691.6</v>
      </c>
      <c r="K63" s="40" t="s">
        <v>4</v>
      </c>
      <c r="L63" s="39">
        <v>29.75</v>
      </c>
      <c r="M63" s="40" t="s">
        <v>167</v>
      </c>
      <c r="N63" s="39">
        <v>109.48</v>
      </c>
      <c r="O63" s="40" t="s">
        <v>163</v>
      </c>
      <c r="P63" s="41">
        <v>0</v>
      </c>
      <c r="Q63" s="42" t="s">
        <v>164</v>
      </c>
      <c r="R63" s="41">
        <v>100</v>
      </c>
      <c r="S63" s="40" t="s">
        <v>165</v>
      </c>
      <c r="T63" s="41">
        <v>100</v>
      </c>
      <c r="U63" s="40" t="s">
        <v>165</v>
      </c>
      <c r="V63" s="41">
        <v>0</v>
      </c>
      <c r="W63" s="40" t="s">
        <v>165</v>
      </c>
      <c r="X63" s="41">
        <v>0</v>
      </c>
      <c r="Y63" s="40" t="s">
        <v>165</v>
      </c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39">
        <v>41336.921948000003</v>
      </c>
      <c r="AZ63" s="39">
        <v>0</v>
      </c>
      <c r="BA63" s="39">
        <v>0</v>
      </c>
      <c r="BB63" s="39">
        <v>377.57510000000002</v>
      </c>
      <c r="BC63" s="39">
        <v>0</v>
      </c>
      <c r="BD63" s="22">
        <f t="shared" si="0"/>
        <v>59368.834370819204</v>
      </c>
      <c r="BE63" s="22">
        <f t="shared" si="7"/>
        <v>59368.834370819204</v>
      </c>
      <c r="BF63" s="23"/>
    </row>
    <row r="64" spans="1:58" s="24" customFormat="1" ht="30" customHeight="1" x14ac:dyDescent="0.3">
      <c r="A64" s="31" t="str">
        <f>IF(C64=C63,"",COUNTIF($A$7:A63,"&gt;0")+1)</f>
        <v/>
      </c>
      <c r="B64" s="34" t="s">
        <v>175</v>
      </c>
      <c r="C64" s="45" t="s">
        <v>32</v>
      </c>
      <c r="D64" s="46" t="s">
        <v>33</v>
      </c>
      <c r="E64" s="35" t="str">
        <f t="shared" si="5"/>
        <v/>
      </c>
      <c r="F64" s="36" t="str">
        <f t="shared" si="4"/>
        <v/>
      </c>
      <c r="G64" s="36" t="s">
        <v>467</v>
      </c>
      <c r="H64" s="37" t="s">
        <v>226</v>
      </c>
      <c r="I64" s="38" t="s">
        <v>249</v>
      </c>
      <c r="J64" s="39">
        <v>26914.29</v>
      </c>
      <c r="K64" s="40" t="s">
        <v>4</v>
      </c>
      <c r="L64" s="39">
        <v>0</v>
      </c>
      <c r="M64" s="40" t="s">
        <v>164</v>
      </c>
      <c r="N64" s="39">
        <v>0.44431999999999999</v>
      </c>
      <c r="O64" s="40" t="s">
        <v>171</v>
      </c>
      <c r="P64" s="41">
        <v>0</v>
      </c>
      <c r="Q64" s="42" t="s">
        <v>164</v>
      </c>
      <c r="R64" s="41">
        <v>100</v>
      </c>
      <c r="S64" s="40" t="s">
        <v>165</v>
      </c>
      <c r="T64" s="41">
        <v>100</v>
      </c>
      <c r="U64" s="40" t="s">
        <v>165</v>
      </c>
      <c r="V64" s="41">
        <v>0</v>
      </c>
      <c r="W64" s="40" t="s">
        <v>165</v>
      </c>
      <c r="X64" s="41">
        <v>0</v>
      </c>
      <c r="Y64" s="40" t="s">
        <v>165</v>
      </c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39">
        <v>11958.557332800001</v>
      </c>
      <c r="AZ64" s="39">
        <v>0</v>
      </c>
      <c r="BA64" s="39">
        <v>0</v>
      </c>
      <c r="BB64" s="39">
        <v>0</v>
      </c>
      <c r="BC64" s="39">
        <v>0</v>
      </c>
      <c r="BD64" s="22" t="str">
        <f t="shared" si="0"/>
        <v/>
      </c>
      <c r="BE64" s="22">
        <f t="shared" si="7"/>
        <v>59368.834370819204</v>
      </c>
      <c r="BF64" s="23"/>
    </row>
    <row r="65" spans="1:58" s="24" customFormat="1" ht="30" customHeight="1" x14ac:dyDescent="0.3">
      <c r="A65" s="31" t="str">
        <f>IF(C65=C64,"",COUNTIF($A$7:A64,"&gt;0")+1)</f>
        <v/>
      </c>
      <c r="B65" s="34" t="s">
        <v>175</v>
      </c>
      <c r="C65" s="45" t="s">
        <v>32</v>
      </c>
      <c r="D65" s="46" t="s">
        <v>33</v>
      </c>
      <c r="E65" s="35" t="str">
        <f t="shared" si="5"/>
        <v/>
      </c>
      <c r="F65" s="36" t="str">
        <f t="shared" si="4"/>
        <v/>
      </c>
      <c r="G65" s="36" t="s">
        <v>312</v>
      </c>
      <c r="H65" s="37" t="s">
        <v>5</v>
      </c>
      <c r="I65" s="38" t="s">
        <v>250</v>
      </c>
      <c r="J65" s="39">
        <v>3179.8240000000001</v>
      </c>
      <c r="K65" s="40" t="s">
        <v>161</v>
      </c>
      <c r="L65" s="39">
        <v>34.42</v>
      </c>
      <c r="M65" s="40" t="s">
        <v>162</v>
      </c>
      <c r="N65" s="39">
        <v>55.49</v>
      </c>
      <c r="O65" s="40" t="s">
        <v>163</v>
      </c>
      <c r="P65" s="41">
        <v>0</v>
      </c>
      <c r="Q65" s="42" t="s">
        <v>164</v>
      </c>
      <c r="R65" s="41">
        <v>100</v>
      </c>
      <c r="S65" s="40" t="s">
        <v>165</v>
      </c>
      <c r="T65" s="41">
        <v>100</v>
      </c>
      <c r="U65" s="40" t="s">
        <v>165</v>
      </c>
      <c r="V65" s="41">
        <v>0</v>
      </c>
      <c r="W65" s="40" t="s">
        <v>165</v>
      </c>
      <c r="X65" s="41">
        <v>0</v>
      </c>
      <c r="Y65" s="40" t="s">
        <v>165</v>
      </c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39">
        <v>6073.3550900192004</v>
      </c>
      <c r="AZ65" s="39">
        <v>0</v>
      </c>
      <c r="BA65" s="39">
        <v>0</v>
      </c>
      <c r="BB65" s="39">
        <v>109.44954208000001</v>
      </c>
      <c r="BC65" s="39">
        <v>0</v>
      </c>
      <c r="BD65" s="22" t="str">
        <f t="shared" si="0"/>
        <v/>
      </c>
      <c r="BE65" s="22">
        <f t="shared" si="7"/>
        <v>59368.834370819204</v>
      </c>
      <c r="BF65" s="23"/>
    </row>
    <row r="66" spans="1:58" s="24" customFormat="1" ht="30" customHeight="1" x14ac:dyDescent="0.3">
      <c r="A66" s="31" t="str">
        <f>IF(C66=C65,"",COUNTIF($A$7:A65,"&gt;0")+1)</f>
        <v/>
      </c>
      <c r="B66" s="34" t="s">
        <v>175</v>
      </c>
      <c r="C66" s="45" t="s">
        <v>32</v>
      </c>
      <c r="D66" s="46" t="s">
        <v>33</v>
      </c>
      <c r="E66" s="35" t="str">
        <f t="shared" si="5"/>
        <v/>
      </c>
      <c r="F66" s="36" t="str">
        <f t="shared" si="4"/>
        <v/>
      </c>
      <c r="G66" s="36" t="s">
        <v>312</v>
      </c>
      <c r="H66" s="37" t="s">
        <v>5</v>
      </c>
      <c r="I66" s="38" t="s">
        <v>251</v>
      </c>
      <c r="J66" s="39">
        <v>0</v>
      </c>
      <c r="K66" s="40" t="s">
        <v>4</v>
      </c>
      <c r="L66" s="39">
        <v>20.28</v>
      </c>
      <c r="M66" s="40" t="s">
        <v>167</v>
      </c>
      <c r="N66" s="39">
        <v>113.63</v>
      </c>
      <c r="O66" s="40" t="s">
        <v>163</v>
      </c>
      <c r="P66" s="41">
        <v>0</v>
      </c>
      <c r="Q66" s="42" t="s">
        <v>164</v>
      </c>
      <c r="R66" s="41">
        <v>100</v>
      </c>
      <c r="S66" s="40" t="s">
        <v>165</v>
      </c>
      <c r="T66" s="41">
        <v>100</v>
      </c>
      <c r="U66" s="40" t="s">
        <v>165</v>
      </c>
      <c r="V66" s="41">
        <v>0</v>
      </c>
      <c r="W66" s="40" t="s">
        <v>165</v>
      </c>
      <c r="X66" s="41">
        <v>0</v>
      </c>
      <c r="Y66" s="40" t="s">
        <v>165</v>
      </c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39">
        <v>0</v>
      </c>
      <c r="AZ66" s="39">
        <v>0</v>
      </c>
      <c r="BA66" s="39">
        <v>0</v>
      </c>
      <c r="BB66" s="39">
        <v>0</v>
      </c>
      <c r="BC66" s="39">
        <v>0</v>
      </c>
      <c r="BD66" s="22" t="str">
        <f t="shared" si="0"/>
        <v/>
      </c>
      <c r="BE66" s="22">
        <f t="shared" si="7"/>
        <v>59368.834370819204</v>
      </c>
      <c r="BF66" s="23"/>
    </row>
    <row r="67" spans="1:58" s="27" customFormat="1" ht="40.5" x14ac:dyDescent="0.3">
      <c r="A67" s="31">
        <f>IF(C67=C66,"",COUNTIF($A$7:A66,"&gt;0")+1)</f>
        <v>21</v>
      </c>
      <c r="B67" s="34" t="s">
        <v>175</v>
      </c>
      <c r="C67" s="45" t="s">
        <v>247</v>
      </c>
      <c r="D67" s="46" t="s">
        <v>34</v>
      </c>
      <c r="E67" s="47" t="str">
        <f t="shared" si="5"/>
        <v>A</v>
      </c>
      <c r="F67" s="36" t="str">
        <f t="shared" si="4"/>
        <v>TAIP</v>
      </c>
      <c r="G67" s="36" t="s">
        <v>311</v>
      </c>
      <c r="H67" s="48" t="s">
        <v>5</v>
      </c>
      <c r="I67" s="33" t="s">
        <v>160</v>
      </c>
      <c r="J67" s="49">
        <v>0</v>
      </c>
      <c r="K67" s="34" t="s">
        <v>4</v>
      </c>
      <c r="L67" s="49">
        <v>33.49</v>
      </c>
      <c r="M67" s="34" t="s">
        <v>167</v>
      </c>
      <c r="N67" s="49">
        <v>55.23</v>
      </c>
      <c r="O67" s="34" t="s">
        <v>163</v>
      </c>
      <c r="P67" s="50">
        <v>0</v>
      </c>
      <c r="Q67" s="51" t="s">
        <v>164</v>
      </c>
      <c r="R67" s="50">
        <v>100</v>
      </c>
      <c r="S67" s="34" t="s">
        <v>165</v>
      </c>
      <c r="T67" s="50">
        <v>100</v>
      </c>
      <c r="U67" s="34" t="s">
        <v>165</v>
      </c>
      <c r="V67" s="50">
        <v>0</v>
      </c>
      <c r="W67" s="34" t="s">
        <v>165</v>
      </c>
      <c r="X67" s="50">
        <v>0</v>
      </c>
      <c r="Y67" s="34" t="s">
        <v>165</v>
      </c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49">
        <v>0</v>
      </c>
      <c r="AZ67" s="49">
        <v>0</v>
      </c>
      <c r="BA67" s="49">
        <v>0</v>
      </c>
      <c r="BB67" s="49">
        <v>0</v>
      </c>
      <c r="BC67" s="49">
        <v>0</v>
      </c>
      <c r="BD67" s="25">
        <f t="shared" si="0"/>
        <v>0</v>
      </c>
      <c r="BE67" s="25">
        <f t="shared" si="7"/>
        <v>0</v>
      </c>
      <c r="BF67" s="26"/>
    </row>
    <row r="68" spans="1:58" s="27" customFormat="1" ht="76.5" customHeight="1" x14ac:dyDescent="0.3">
      <c r="A68" s="31" t="str">
        <f>IF(C68=C67,"",COUNTIF($A$7:A67,"&gt;0")+1)</f>
        <v/>
      </c>
      <c r="B68" s="34" t="s">
        <v>175</v>
      </c>
      <c r="C68" s="33" t="s">
        <v>247</v>
      </c>
      <c r="D68" s="34" t="s">
        <v>34</v>
      </c>
      <c r="E68" s="47" t="str">
        <f t="shared" si="5"/>
        <v/>
      </c>
      <c r="F68" s="36" t="str">
        <f t="shared" si="4"/>
        <v/>
      </c>
      <c r="G68" s="36" t="s">
        <v>311</v>
      </c>
      <c r="H68" s="48" t="s">
        <v>5</v>
      </c>
      <c r="I68" s="33" t="s">
        <v>173</v>
      </c>
      <c r="J68" s="49">
        <v>9532.6409999999996</v>
      </c>
      <c r="K68" s="34" t="s">
        <v>4</v>
      </c>
      <c r="L68" s="49">
        <v>15.6</v>
      </c>
      <c r="M68" s="34" t="s">
        <v>167</v>
      </c>
      <c r="N68" s="49">
        <v>109.9</v>
      </c>
      <c r="O68" s="34" t="s">
        <v>163</v>
      </c>
      <c r="P68" s="50">
        <v>0</v>
      </c>
      <c r="Q68" s="51" t="s">
        <v>164</v>
      </c>
      <c r="R68" s="50">
        <v>100</v>
      </c>
      <c r="S68" s="34" t="s">
        <v>165</v>
      </c>
      <c r="T68" s="50">
        <v>100</v>
      </c>
      <c r="U68" s="34" t="s">
        <v>165</v>
      </c>
      <c r="V68" s="50">
        <v>100</v>
      </c>
      <c r="W68" s="34" t="s">
        <v>165</v>
      </c>
      <c r="X68" s="50">
        <v>0</v>
      </c>
      <c r="Y68" s="34" t="s">
        <v>165</v>
      </c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49">
        <v>0</v>
      </c>
      <c r="AZ68" s="49">
        <v>16343.141036039999</v>
      </c>
      <c r="BA68" s="49">
        <v>0</v>
      </c>
      <c r="BB68" s="49">
        <v>0</v>
      </c>
      <c r="BC68" s="49">
        <v>148.70919960000001</v>
      </c>
      <c r="BD68" s="25" t="str">
        <f t="shared" si="0"/>
        <v/>
      </c>
      <c r="BE68" s="25">
        <f t="shared" si="7"/>
        <v>0</v>
      </c>
      <c r="BF68" s="26"/>
    </row>
    <row r="69" spans="1:58" s="24" customFormat="1" ht="30" customHeight="1" x14ac:dyDescent="0.3">
      <c r="A69" s="31">
        <f>IF(C69=C68,"",COUNTIF($A$7:A68,"&gt;0")+1)</f>
        <v>22</v>
      </c>
      <c r="B69" s="34" t="s">
        <v>175</v>
      </c>
      <c r="C69" s="33" t="s">
        <v>35</v>
      </c>
      <c r="D69" s="34" t="s">
        <v>36</v>
      </c>
      <c r="E69" s="35" t="str">
        <f t="shared" si="5"/>
        <v>A</v>
      </c>
      <c r="F69" s="36" t="str">
        <f t="shared" si="4"/>
        <v>TAIP</v>
      </c>
      <c r="G69" s="36" t="s">
        <v>311</v>
      </c>
      <c r="H69" s="37" t="s">
        <v>5</v>
      </c>
      <c r="I69" s="38" t="s">
        <v>160</v>
      </c>
      <c r="J69" s="39">
        <v>196.041</v>
      </c>
      <c r="K69" s="40" t="s">
        <v>4</v>
      </c>
      <c r="L69" s="39">
        <v>33.49</v>
      </c>
      <c r="M69" s="40" t="s">
        <v>167</v>
      </c>
      <c r="N69" s="39">
        <v>55.23</v>
      </c>
      <c r="O69" s="40" t="s">
        <v>163</v>
      </c>
      <c r="P69" s="41">
        <v>0</v>
      </c>
      <c r="Q69" s="40" t="s">
        <v>164</v>
      </c>
      <c r="R69" s="41">
        <v>100</v>
      </c>
      <c r="S69" s="40" t="s">
        <v>165</v>
      </c>
      <c r="T69" s="41">
        <v>100</v>
      </c>
      <c r="U69" s="40" t="s">
        <v>165</v>
      </c>
      <c r="V69" s="41">
        <v>0</v>
      </c>
      <c r="W69" s="40" t="s">
        <v>165</v>
      </c>
      <c r="X69" s="41">
        <v>0</v>
      </c>
      <c r="Y69" s="40" t="s">
        <v>165</v>
      </c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39">
        <v>362.60776496069997</v>
      </c>
      <c r="AZ69" s="39">
        <v>0</v>
      </c>
      <c r="BA69" s="39">
        <v>0</v>
      </c>
      <c r="BB69" s="39">
        <v>6.5654130899999998</v>
      </c>
      <c r="BC69" s="39">
        <v>0</v>
      </c>
      <c r="BD69" s="22">
        <f t="shared" si="0"/>
        <v>362.60776496069997</v>
      </c>
      <c r="BE69" s="22">
        <f t="shared" si="7"/>
        <v>362.60776496069997</v>
      </c>
      <c r="BF69" s="23"/>
    </row>
    <row r="70" spans="1:58" s="24" customFormat="1" ht="30" customHeight="1" x14ac:dyDescent="0.3">
      <c r="A70" s="31">
        <f>IF(C70=C69,"",COUNTIF($A$7:A69,"&gt;0")+1)</f>
        <v>23</v>
      </c>
      <c r="B70" s="34" t="s">
        <v>176</v>
      </c>
      <c r="C70" s="45" t="s">
        <v>37</v>
      </c>
      <c r="D70" s="46" t="s">
        <v>38</v>
      </c>
      <c r="E70" s="35" t="str">
        <f t="shared" si="5"/>
        <v>A</v>
      </c>
      <c r="F70" s="36" t="str">
        <f t="shared" si="4"/>
        <v>TAIP</v>
      </c>
      <c r="G70" s="36" t="s">
        <v>311</v>
      </c>
      <c r="H70" s="37" t="s">
        <v>5</v>
      </c>
      <c r="I70" s="38" t="s">
        <v>183</v>
      </c>
      <c r="J70" s="39">
        <v>2.274</v>
      </c>
      <c r="K70" s="40" t="s">
        <v>4</v>
      </c>
      <c r="L70" s="39">
        <v>40.06</v>
      </c>
      <c r="M70" s="40" t="s">
        <v>167</v>
      </c>
      <c r="N70" s="39">
        <v>77.599999999999994</v>
      </c>
      <c r="O70" s="40" t="s">
        <v>163</v>
      </c>
      <c r="P70" s="41">
        <v>0</v>
      </c>
      <c r="Q70" s="42" t="s">
        <v>164</v>
      </c>
      <c r="R70" s="41">
        <v>100</v>
      </c>
      <c r="S70" s="40" t="s">
        <v>165</v>
      </c>
      <c r="T70" s="41">
        <v>100</v>
      </c>
      <c r="U70" s="40" t="s">
        <v>165</v>
      </c>
      <c r="V70" s="41">
        <v>0</v>
      </c>
      <c r="W70" s="40" t="s">
        <v>165</v>
      </c>
      <c r="X70" s="41">
        <v>0</v>
      </c>
      <c r="Y70" s="40" t="s">
        <v>165</v>
      </c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39">
        <v>7.0690837440000003</v>
      </c>
      <c r="AZ70" s="39">
        <v>0</v>
      </c>
      <c r="BA70" s="39">
        <v>0</v>
      </c>
      <c r="BB70" s="39">
        <v>9.1096440000000001E-2</v>
      </c>
      <c r="BC70" s="39">
        <v>0</v>
      </c>
      <c r="BD70" s="22">
        <f t="shared" si="0"/>
        <v>2902.9124528957009</v>
      </c>
      <c r="BE70" s="22">
        <f t="shared" si="7"/>
        <v>2902.9124528957009</v>
      </c>
      <c r="BF70" s="23"/>
    </row>
    <row r="71" spans="1:58" s="24" customFormat="1" ht="30" customHeight="1" x14ac:dyDescent="0.3">
      <c r="A71" s="31" t="str">
        <f>IF(C71=C70,"",COUNTIF($A$7:A70,"&gt;0")+1)</f>
        <v/>
      </c>
      <c r="B71" s="34" t="s">
        <v>176</v>
      </c>
      <c r="C71" s="33" t="s">
        <v>37</v>
      </c>
      <c r="D71" s="34" t="s">
        <v>38</v>
      </c>
      <c r="E71" s="35" t="str">
        <f t="shared" si="5"/>
        <v/>
      </c>
      <c r="F71" s="36" t="str">
        <f t="shared" si="4"/>
        <v/>
      </c>
      <c r="G71" s="36" t="s">
        <v>311</v>
      </c>
      <c r="H71" s="37" t="s">
        <v>5</v>
      </c>
      <c r="I71" s="38" t="s">
        <v>195</v>
      </c>
      <c r="J71" s="39">
        <v>3.4790000000000001</v>
      </c>
      <c r="K71" s="40" t="s">
        <v>4</v>
      </c>
      <c r="L71" s="39">
        <v>43.07</v>
      </c>
      <c r="M71" s="40" t="s">
        <v>167</v>
      </c>
      <c r="N71" s="39">
        <v>72.89</v>
      </c>
      <c r="O71" s="40" t="s">
        <v>163</v>
      </c>
      <c r="P71" s="41">
        <v>0</v>
      </c>
      <c r="Q71" s="42" t="s">
        <v>164</v>
      </c>
      <c r="R71" s="41">
        <v>100</v>
      </c>
      <c r="S71" s="40" t="s">
        <v>165</v>
      </c>
      <c r="T71" s="41">
        <v>100</v>
      </c>
      <c r="U71" s="40" t="s">
        <v>165</v>
      </c>
      <c r="V71" s="41">
        <v>0</v>
      </c>
      <c r="W71" s="40" t="s">
        <v>165</v>
      </c>
      <c r="X71" s="41">
        <v>0</v>
      </c>
      <c r="Y71" s="40" t="s">
        <v>165</v>
      </c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39">
        <v>10.921876231700001</v>
      </c>
      <c r="AZ71" s="39">
        <v>0</v>
      </c>
      <c r="BA71" s="39">
        <v>0</v>
      </c>
      <c r="BB71" s="39">
        <v>0.14984053</v>
      </c>
      <c r="BC71" s="39">
        <v>0</v>
      </c>
      <c r="BD71" s="22" t="str">
        <f t="shared" si="0"/>
        <v/>
      </c>
      <c r="BE71" s="22">
        <f t="shared" si="7"/>
        <v>2902.9124528957009</v>
      </c>
      <c r="BF71" s="23"/>
    </row>
    <row r="72" spans="1:58" s="24" customFormat="1" ht="30" customHeight="1" x14ac:dyDescent="0.3">
      <c r="A72" s="31" t="str">
        <f>IF(C72=C71,"",COUNTIF($A$7:A71,"&gt;0")+1)</f>
        <v/>
      </c>
      <c r="B72" s="34" t="s">
        <v>176</v>
      </c>
      <c r="C72" s="33" t="s">
        <v>37</v>
      </c>
      <c r="D72" s="34" t="s">
        <v>38</v>
      </c>
      <c r="E72" s="35" t="str">
        <f t="shared" si="5"/>
        <v/>
      </c>
      <c r="F72" s="36" t="str">
        <f t="shared" ref="F72:F135" si="8">IF(BD72&lt;25000,"TAIP","")</f>
        <v/>
      </c>
      <c r="G72" s="36" t="s">
        <v>311</v>
      </c>
      <c r="H72" s="37" t="s">
        <v>5</v>
      </c>
      <c r="I72" s="38" t="s">
        <v>241</v>
      </c>
      <c r="J72" s="39">
        <v>2359.15</v>
      </c>
      <c r="K72" s="40" t="s">
        <v>4</v>
      </c>
      <c r="L72" s="39">
        <v>11.72</v>
      </c>
      <c r="M72" s="40" t="s">
        <v>167</v>
      </c>
      <c r="N72" s="39">
        <v>104.34</v>
      </c>
      <c r="O72" s="40" t="s">
        <v>163</v>
      </c>
      <c r="P72" s="41">
        <v>0</v>
      </c>
      <c r="Q72" s="42" t="s">
        <v>164</v>
      </c>
      <c r="R72" s="41">
        <v>100</v>
      </c>
      <c r="S72" s="40" t="s">
        <v>165</v>
      </c>
      <c r="T72" s="41">
        <v>100</v>
      </c>
      <c r="U72" s="40" t="s">
        <v>165</v>
      </c>
      <c r="V72" s="41">
        <v>0</v>
      </c>
      <c r="W72" s="40" t="s">
        <v>165</v>
      </c>
      <c r="X72" s="41">
        <v>0</v>
      </c>
      <c r="Y72" s="40" t="s">
        <v>165</v>
      </c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39">
        <v>2884.9214929200007</v>
      </c>
      <c r="AZ72" s="39">
        <v>0</v>
      </c>
      <c r="BA72" s="39">
        <v>0</v>
      </c>
      <c r="BB72" s="39">
        <v>27.649238</v>
      </c>
      <c r="BC72" s="39">
        <v>0</v>
      </c>
      <c r="BD72" s="22" t="str">
        <f t="shared" si="0"/>
        <v/>
      </c>
      <c r="BE72" s="22">
        <f t="shared" si="7"/>
        <v>2902.9124528957009</v>
      </c>
      <c r="BF72" s="23"/>
    </row>
    <row r="73" spans="1:58" s="24" customFormat="1" ht="30" customHeight="1" x14ac:dyDescent="0.3">
      <c r="A73" s="31" t="str">
        <f>IF(C73=C72,"",COUNTIF($A$7:A72,"&gt;0")+1)</f>
        <v/>
      </c>
      <c r="B73" s="34" t="s">
        <v>176</v>
      </c>
      <c r="C73" s="33" t="s">
        <v>37</v>
      </c>
      <c r="D73" s="34" t="s">
        <v>38</v>
      </c>
      <c r="E73" s="35" t="str">
        <f t="shared" si="5"/>
        <v/>
      </c>
      <c r="F73" s="36" t="str">
        <f t="shared" si="8"/>
        <v/>
      </c>
      <c r="G73" s="36" t="s">
        <v>311</v>
      </c>
      <c r="H73" s="37" t="s">
        <v>5</v>
      </c>
      <c r="I73" s="38" t="s">
        <v>459</v>
      </c>
      <c r="J73" s="39">
        <v>10959.98</v>
      </c>
      <c r="K73" s="40" t="s">
        <v>4</v>
      </c>
      <c r="L73" s="39">
        <v>8.1999999999999993</v>
      </c>
      <c r="M73" s="40" t="s">
        <v>167</v>
      </c>
      <c r="N73" s="39">
        <v>109.9</v>
      </c>
      <c r="O73" s="40" t="s">
        <v>163</v>
      </c>
      <c r="P73" s="41">
        <v>0</v>
      </c>
      <c r="Q73" s="42" t="s">
        <v>164</v>
      </c>
      <c r="R73" s="41">
        <v>100</v>
      </c>
      <c r="S73" s="40" t="s">
        <v>165</v>
      </c>
      <c r="T73" s="41">
        <v>100</v>
      </c>
      <c r="U73" s="40" t="s">
        <v>165</v>
      </c>
      <c r="V73" s="41">
        <v>100</v>
      </c>
      <c r="W73" s="40" t="s">
        <v>165</v>
      </c>
      <c r="X73" s="41">
        <v>0</v>
      </c>
      <c r="Y73" s="40" t="s">
        <v>165</v>
      </c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39">
        <v>0</v>
      </c>
      <c r="AZ73" s="39">
        <v>9876.914776399999</v>
      </c>
      <c r="BA73" s="39">
        <v>0</v>
      </c>
      <c r="BB73" s="39">
        <v>0</v>
      </c>
      <c r="BC73" s="39">
        <v>89.871836000000002</v>
      </c>
      <c r="BD73" s="22" t="str">
        <f t="shared" si="0"/>
        <v/>
      </c>
      <c r="BE73" s="22">
        <f t="shared" si="7"/>
        <v>2902.9124528957009</v>
      </c>
      <c r="BF73" s="23"/>
    </row>
    <row r="74" spans="1:58" s="24" customFormat="1" ht="30" customHeight="1" x14ac:dyDescent="0.3">
      <c r="A74" s="31">
        <f>IF(C74=C73,"",COUNTIF($A$7:A73,"&gt;0")+1)</f>
        <v>24</v>
      </c>
      <c r="B74" s="34" t="s">
        <v>176</v>
      </c>
      <c r="C74" s="33" t="s">
        <v>39</v>
      </c>
      <c r="D74" s="34" t="s">
        <v>40</v>
      </c>
      <c r="E74" s="35" t="str">
        <f t="shared" ref="E74:E144" si="9">IF(BD74="","",IF(BD74&lt;50000,"A",IF(BD74&lt;500000,"B",IF(BD74&gt;500000,"C"))))</f>
        <v>A</v>
      </c>
      <c r="F74" s="36" t="str">
        <f t="shared" si="8"/>
        <v>TAIP</v>
      </c>
      <c r="G74" s="36" t="s">
        <v>311</v>
      </c>
      <c r="H74" s="37" t="s">
        <v>5</v>
      </c>
      <c r="I74" s="38" t="s">
        <v>160</v>
      </c>
      <c r="J74" s="39">
        <v>0</v>
      </c>
      <c r="K74" s="40" t="s">
        <v>4</v>
      </c>
      <c r="L74" s="39">
        <v>33.49</v>
      </c>
      <c r="M74" s="40" t="s">
        <v>167</v>
      </c>
      <c r="N74" s="39">
        <v>55.23</v>
      </c>
      <c r="O74" s="40" t="s">
        <v>163</v>
      </c>
      <c r="P74" s="41">
        <v>0</v>
      </c>
      <c r="Q74" s="40" t="s">
        <v>164</v>
      </c>
      <c r="R74" s="41">
        <v>100</v>
      </c>
      <c r="S74" s="40" t="s">
        <v>165</v>
      </c>
      <c r="T74" s="41">
        <v>100</v>
      </c>
      <c r="U74" s="40" t="s">
        <v>165</v>
      </c>
      <c r="V74" s="41">
        <v>0</v>
      </c>
      <c r="W74" s="40" t="s">
        <v>165</v>
      </c>
      <c r="X74" s="41">
        <v>0</v>
      </c>
      <c r="Y74" s="40" t="s">
        <v>165</v>
      </c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39">
        <v>0</v>
      </c>
      <c r="AZ74" s="39">
        <v>0</v>
      </c>
      <c r="BA74" s="39">
        <v>0</v>
      </c>
      <c r="BB74" s="39">
        <v>0</v>
      </c>
      <c r="BC74" s="39">
        <v>0</v>
      </c>
      <c r="BD74" s="22">
        <f t="shared" si="0"/>
        <v>0</v>
      </c>
      <c r="BE74" s="22">
        <f t="shared" si="7"/>
        <v>0</v>
      </c>
      <c r="BF74" s="23"/>
    </row>
    <row r="75" spans="1:58" s="24" customFormat="1" ht="30" customHeight="1" x14ac:dyDescent="0.3">
      <c r="A75" s="31" t="str">
        <f>IF(C75=C74,"",COUNTIF($A$7:A74,"&gt;0")+1)</f>
        <v/>
      </c>
      <c r="B75" s="34" t="s">
        <v>176</v>
      </c>
      <c r="C75" s="45" t="s">
        <v>39</v>
      </c>
      <c r="D75" s="46" t="s">
        <v>40</v>
      </c>
      <c r="E75" s="35" t="str">
        <f t="shared" si="9"/>
        <v/>
      </c>
      <c r="F75" s="36" t="str">
        <f t="shared" si="8"/>
        <v/>
      </c>
      <c r="G75" s="36" t="s">
        <v>311</v>
      </c>
      <c r="H75" s="37" t="s">
        <v>5</v>
      </c>
      <c r="I75" s="38" t="s">
        <v>197</v>
      </c>
      <c r="J75" s="39">
        <v>0</v>
      </c>
      <c r="K75" s="40" t="s">
        <v>4</v>
      </c>
      <c r="L75" s="39">
        <v>40.06</v>
      </c>
      <c r="M75" s="40" t="s">
        <v>167</v>
      </c>
      <c r="N75" s="39">
        <v>77.599999999999994</v>
      </c>
      <c r="O75" s="40" t="s">
        <v>163</v>
      </c>
      <c r="P75" s="41">
        <v>0</v>
      </c>
      <c r="Q75" s="42" t="s">
        <v>164</v>
      </c>
      <c r="R75" s="41">
        <v>100</v>
      </c>
      <c r="S75" s="40" t="s">
        <v>165</v>
      </c>
      <c r="T75" s="41">
        <v>100</v>
      </c>
      <c r="U75" s="40" t="s">
        <v>165</v>
      </c>
      <c r="V75" s="41">
        <v>0</v>
      </c>
      <c r="W75" s="40" t="s">
        <v>165</v>
      </c>
      <c r="X75" s="41">
        <v>0</v>
      </c>
      <c r="Y75" s="40" t="s">
        <v>165</v>
      </c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39">
        <v>0</v>
      </c>
      <c r="AZ75" s="39">
        <v>0</v>
      </c>
      <c r="BA75" s="39">
        <v>0</v>
      </c>
      <c r="BB75" s="39">
        <v>0</v>
      </c>
      <c r="BC75" s="39">
        <v>0</v>
      </c>
      <c r="BD75" s="22" t="str">
        <f t="shared" ref="BD75:BD145" si="10">IF(D75=D74,"",BE75)</f>
        <v/>
      </c>
      <c r="BE75" s="22">
        <f t="shared" si="7"/>
        <v>0</v>
      </c>
      <c r="BF75" s="23"/>
    </row>
    <row r="76" spans="1:58" s="24" customFormat="1" ht="30" customHeight="1" x14ac:dyDescent="0.3">
      <c r="A76" s="31" t="str">
        <f>IF(C76=C75,"",COUNTIF($A$7:A75,"&gt;0")+1)</f>
        <v/>
      </c>
      <c r="B76" s="34" t="s">
        <v>176</v>
      </c>
      <c r="C76" s="45" t="s">
        <v>39</v>
      </c>
      <c r="D76" s="46" t="s">
        <v>40</v>
      </c>
      <c r="E76" s="35" t="str">
        <f t="shared" si="9"/>
        <v/>
      </c>
      <c r="F76" s="36" t="str">
        <f t="shared" si="8"/>
        <v/>
      </c>
      <c r="G76" s="36" t="s">
        <v>311</v>
      </c>
      <c r="H76" s="37" t="s">
        <v>5</v>
      </c>
      <c r="I76" s="38" t="s">
        <v>428</v>
      </c>
      <c r="J76" s="39">
        <v>19807.305</v>
      </c>
      <c r="K76" s="40" t="s">
        <v>4</v>
      </c>
      <c r="L76" s="39">
        <v>15.6</v>
      </c>
      <c r="M76" s="40" t="s">
        <v>167</v>
      </c>
      <c r="N76" s="39">
        <v>0</v>
      </c>
      <c r="O76" s="40" t="s">
        <v>163</v>
      </c>
      <c r="P76" s="41">
        <v>0</v>
      </c>
      <c r="Q76" s="42" t="s">
        <v>164</v>
      </c>
      <c r="R76" s="41">
        <v>100</v>
      </c>
      <c r="S76" s="40" t="s">
        <v>165</v>
      </c>
      <c r="T76" s="41">
        <v>100</v>
      </c>
      <c r="U76" s="40" t="s">
        <v>165</v>
      </c>
      <c r="V76" s="41">
        <v>100</v>
      </c>
      <c r="W76" s="40" t="s">
        <v>165</v>
      </c>
      <c r="X76" s="41">
        <v>0</v>
      </c>
      <c r="Y76" s="40" t="s">
        <v>165</v>
      </c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39">
        <v>0</v>
      </c>
      <c r="AZ76" s="39">
        <v>0</v>
      </c>
      <c r="BA76" s="39">
        <v>0</v>
      </c>
      <c r="BB76" s="39">
        <v>0</v>
      </c>
      <c r="BC76" s="39">
        <v>308.99395799999996</v>
      </c>
      <c r="BD76" s="22" t="str">
        <f t="shared" si="10"/>
        <v/>
      </c>
      <c r="BE76" s="22">
        <f t="shared" si="7"/>
        <v>0</v>
      </c>
      <c r="BF76" s="23"/>
    </row>
    <row r="77" spans="1:58" s="24" customFormat="1" ht="30" customHeight="1" x14ac:dyDescent="0.3">
      <c r="A77" s="31">
        <f>IF(C77=C76,"",COUNTIF($A$7:A76,"&gt;0")+1)</f>
        <v>25</v>
      </c>
      <c r="B77" s="34" t="s">
        <v>176</v>
      </c>
      <c r="C77" s="45" t="s">
        <v>41</v>
      </c>
      <c r="D77" s="46" t="s">
        <v>42</v>
      </c>
      <c r="E77" s="35" t="str">
        <f t="shared" si="9"/>
        <v>A</v>
      </c>
      <c r="F77" s="36" t="str">
        <f t="shared" si="8"/>
        <v>TAIP</v>
      </c>
      <c r="G77" s="36" t="s">
        <v>311</v>
      </c>
      <c r="H77" s="37" t="s">
        <v>5</v>
      </c>
      <c r="I77" s="38" t="s">
        <v>160</v>
      </c>
      <c r="J77" s="39">
        <v>2505.4549999999999</v>
      </c>
      <c r="K77" s="40" t="s">
        <v>161</v>
      </c>
      <c r="L77" s="39">
        <v>33.49</v>
      </c>
      <c r="M77" s="40" t="s">
        <v>162</v>
      </c>
      <c r="N77" s="39">
        <v>55.23</v>
      </c>
      <c r="O77" s="40" t="s">
        <v>163</v>
      </c>
      <c r="P77" s="41">
        <v>0</v>
      </c>
      <c r="Q77" s="42" t="s">
        <v>164</v>
      </c>
      <c r="R77" s="41">
        <v>100</v>
      </c>
      <c r="S77" s="40" t="s">
        <v>165</v>
      </c>
      <c r="T77" s="41">
        <v>100</v>
      </c>
      <c r="U77" s="40" t="s">
        <v>165</v>
      </c>
      <c r="V77" s="41">
        <v>0</v>
      </c>
      <c r="W77" s="40" t="s">
        <v>165</v>
      </c>
      <c r="X77" s="41">
        <v>0</v>
      </c>
      <c r="Y77" s="40" t="s">
        <v>165</v>
      </c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39">
        <v>4634.2216054784994</v>
      </c>
      <c r="AZ77" s="39">
        <v>0</v>
      </c>
      <c r="BA77" s="39">
        <v>0</v>
      </c>
      <c r="BB77" s="39">
        <v>83.90768795000001</v>
      </c>
      <c r="BC77" s="39">
        <v>0</v>
      </c>
      <c r="BD77" s="22">
        <f t="shared" si="10"/>
        <v>6856.3728479905003</v>
      </c>
      <c r="BE77" s="22">
        <f t="shared" si="7"/>
        <v>6856.3728479905003</v>
      </c>
      <c r="BF77" s="23"/>
    </row>
    <row r="78" spans="1:58" s="24" customFormat="1" ht="30" customHeight="1" x14ac:dyDescent="0.3">
      <c r="A78" s="31" t="str">
        <f>IF(C78=C77,"",COUNTIF($A$7:A77,"&gt;0")+1)</f>
        <v/>
      </c>
      <c r="B78" s="34" t="s">
        <v>176</v>
      </c>
      <c r="C78" s="33" t="s">
        <v>41</v>
      </c>
      <c r="D78" s="34" t="s">
        <v>42</v>
      </c>
      <c r="E78" s="35" t="str">
        <f t="shared" si="9"/>
        <v/>
      </c>
      <c r="F78" s="36" t="str">
        <f t="shared" si="8"/>
        <v/>
      </c>
      <c r="G78" s="36" t="s">
        <v>311</v>
      </c>
      <c r="H78" s="37" t="s">
        <v>5</v>
      </c>
      <c r="I78" s="38" t="s">
        <v>197</v>
      </c>
      <c r="J78" s="39">
        <v>714.827</v>
      </c>
      <c r="K78" s="40" t="s">
        <v>4</v>
      </c>
      <c r="L78" s="39">
        <v>40.06</v>
      </c>
      <c r="M78" s="40" t="s">
        <v>167</v>
      </c>
      <c r="N78" s="39">
        <v>77.599999999999994</v>
      </c>
      <c r="O78" s="40" t="s">
        <v>163</v>
      </c>
      <c r="P78" s="41">
        <v>0</v>
      </c>
      <c r="Q78" s="42" t="s">
        <v>164</v>
      </c>
      <c r="R78" s="41">
        <v>100</v>
      </c>
      <c r="S78" s="40" t="s">
        <v>165</v>
      </c>
      <c r="T78" s="41">
        <v>100</v>
      </c>
      <c r="U78" s="40" t="s">
        <v>165</v>
      </c>
      <c r="V78" s="41">
        <v>0</v>
      </c>
      <c r="W78" s="40" t="s">
        <v>165</v>
      </c>
      <c r="X78" s="41">
        <v>0</v>
      </c>
      <c r="Y78" s="40" t="s">
        <v>165</v>
      </c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39">
        <v>2222.1512425120004</v>
      </c>
      <c r="AZ78" s="39">
        <v>0</v>
      </c>
      <c r="BA78" s="39">
        <v>0</v>
      </c>
      <c r="BB78" s="39">
        <v>28.635969620000001</v>
      </c>
      <c r="BC78" s="39">
        <v>0</v>
      </c>
      <c r="BD78" s="22" t="str">
        <f t="shared" si="10"/>
        <v/>
      </c>
      <c r="BE78" s="22">
        <f t="shared" si="7"/>
        <v>6856.3728479905003</v>
      </c>
      <c r="BF78" s="23"/>
    </row>
    <row r="79" spans="1:58" s="24" customFormat="1" ht="49.5" customHeight="1" x14ac:dyDescent="0.3">
      <c r="A79" s="31">
        <f>IF(C79=C78,"",COUNTIF($A$7:A78,"&gt;0")+1)</f>
        <v>26</v>
      </c>
      <c r="B79" s="34" t="s">
        <v>176</v>
      </c>
      <c r="C79" s="33" t="s">
        <v>43</v>
      </c>
      <c r="D79" s="34" t="s">
        <v>44</v>
      </c>
      <c r="E79" s="35" t="str">
        <f t="shared" si="9"/>
        <v>C</v>
      </c>
      <c r="F79" s="36" t="str">
        <f t="shared" si="8"/>
        <v/>
      </c>
      <c r="G79" s="36" t="s">
        <v>315</v>
      </c>
      <c r="H79" s="37" t="s">
        <v>5</v>
      </c>
      <c r="I79" s="38" t="s">
        <v>432</v>
      </c>
      <c r="J79" s="39">
        <v>2176.1019999999999</v>
      </c>
      <c r="K79" s="40" t="s">
        <v>161</v>
      </c>
      <c r="L79" s="39">
        <v>36.92</v>
      </c>
      <c r="M79" s="40" t="s">
        <v>162</v>
      </c>
      <c r="N79" s="39">
        <v>55.23</v>
      </c>
      <c r="O79" s="40" t="s">
        <v>163</v>
      </c>
      <c r="P79" s="41">
        <v>0</v>
      </c>
      <c r="Q79" s="42" t="s">
        <v>164</v>
      </c>
      <c r="R79" s="41">
        <v>100</v>
      </c>
      <c r="S79" s="40" t="s">
        <v>165</v>
      </c>
      <c r="T79" s="41">
        <v>100</v>
      </c>
      <c r="U79" s="40" t="s">
        <v>165</v>
      </c>
      <c r="V79" s="41">
        <v>0</v>
      </c>
      <c r="W79" s="40" t="s">
        <v>165</v>
      </c>
      <c r="X79" s="41">
        <v>0</v>
      </c>
      <c r="Y79" s="40" t="s">
        <v>165</v>
      </c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39">
        <v>4437.2713089432</v>
      </c>
      <c r="AZ79" s="39">
        <v>0</v>
      </c>
      <c r="BA79" s="39">
        <v>0</v>
      </c>
      <c r="BB79" s="39">
        <v>80.341685840000011</v>
      </c>
      <c r="BC79" s="39">
        <v>0</v>
      </c>
      <c r="BD79" s="22">
        <f t="shared" si="10"/>
        <v>2440359.3199442518</v>
      </c>
      <c r="BE79" s="22">
        <f t="shared" si="7"/>
        <v>2440359.3199442518</v>
      </c>
      <c r="BF79" s="23"/>
    </row>
    <row r="80" spans="1:58" s="24" customFormat="1" ht="49.5" customHeight="1" x14ac:dyDescent="0.3">
      <c r="A80" s="31" t="str">
        <f>IF(C80=C79,"",COUNTIF($A$7:A79,"&gt;0")+1)</f>
        <v/>
      </c>
      <c r="B80" s="34" t="s">
        <v>176</v>
      </c>
      <c r="C80" s="45" t="s">
        <v>43</v>
      </c>
      <c r="D80" s="46" t="s">
        <v>44</v>
      </c>
      <c r="E80" s="35" t="str">
        <f t="shared" si="9"/>
        <v/>
      </c>
      <c r="F80" s="36" t="str">
        <f t="shared" si="8"/>
        <v/>
      </c>
      <c r="G80" s="36" t="s">
        <v>315</v>
      </c>
      <c r="H80" s="37" t="s">
        <v>5</v>
      </c>
      <c r="I80" s="38" t="s">
        <v>433</v>
      </c>
      <c r="J80" s="39">
        <v>0</v>
      </c>
      <c r="K80" s="40" t="s">
        <v>161</v>
      </c>
      <c r="L80" s="39">
        <v>42.3</v>
      </c>
      <c r="M80" s="40" t="s">
        <v>162</v>
      </c>
      <c r="N80" s="39">
        <v>73.3</v>
      </c>
      <c r="O80" s="40" t="s">
        <v>163</v>
      </c>
      <c r="P80" s="41">
        <v>0</v>
      </c>
      <c r="Q80" s="42" t="s">
        <v>164</v>
      </c>
      <c r="R80" s="41">
        <v>99.5</v>
      </c>
      <c r="S80" s="40" t="s">
        <v>165</v>
      </c>
      <c r="T80" s="41">
        <v>100</v>
      </c>
      <c r="U80" s="40" t="s">
        <v>165</v>
      </c>
      <c r="V80" s="41">
        <v>0</v>
      </c>
      <c r="W80" s="40" t="s">
        <v>165</v>
      </c>
      <c r="X80" s="41">
        <v>0</v>
      </c>
      <c r="Y80" s="40" t="s">
        <v>165</v>
      </c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39">
        <v>0</v>
      </c>
      <c r="AZ80" s="39">
        <v>0</v>
      </c>
      <c r="BA80" s="39">
        <v>0</v>
      </c>
      <c r="BB80" s="39">
        <v>0</v>
      </c>
      <c r="BC80" s="39">
        <v>0</v>
      </c>
      <c r="BD80" s="22" t="str">
        <f t="shared" si="10"/>
        <v/>
      </c>
      <c r="BE80" s="22">
        <f t="shared" si="7"/>
        <v>2440359.3199442518</v>
      </c>
      <c r="BF80" s="23"/>
    </row>
    <row r="81" spans="1:58" s="24" customFormat="1" ht="49.5" customHeight="1" x14ac:dyDescent="0.3">
      <c r="A81" s="31" t="str">
        <f>IF(C81=C80,"",COUNTIF($A$7:A80,"&gt;0")+1)</f>
        <v/>
      </c>
      <c r="B81" s="34" t="s">
        <v>176</v>
      </c>
      <c r="C81" s="45" t="s">
        <v>43</v>
      </c>
      <c r="D81" s="46" t="s">
        <v>44</v>
      </c>
      <c r="E81" s="35" t="str">
        <f t="shared" si="9"/>
        <v/>
      </c>
      <c r="F81" s="36" t="str">
        <f t="shared" si="8"/>
        <v/>
      </c>
      <c r="G81" s="36" t="s">
        <v>315</v>
      </c>
      <c r="H81" s="37" t="s">
        <v>5</v>
      </c>
      <c r="I81" s="38" t="s">
        <v>434</v>
      </c>
      <c r="J81" s="39">
        <v>3766.7579999999998</v>
      </c>
      <c r="K81" s="40" t="s">
        <v>161</v>
      </c>
      <c r="L81" s="39">
        <v>36.92</v>
      </c>
      <c r="M81" s="40" t="s">
        <v>162</v>
      </c>
      <c r="N81" s="39">
        <v>55.23</v>
      </c>
      <c r="O81" s="40" t="s">
        <v>163</v>
      </c>
      <c r="P81" s="41">
        <v>0</v>
      </c>
      <c r="Q81" s="42" t="s">
        <v>164</v>
      </c>
      <c r="R81" s="41">
        <v>100</v>
      </c>
      <c r="S81" s="40" t="s">
        <v>165</v>
      </c>
      <c r="T81" s="41">
        <v>100</v>
      </c>
      <c r="U81" s="40" t="s">
        <v>165</v>
      </c>
      <c r="V81" s="41">
        <v>0</v>
      </c>
      <c r="W81" s="40" t="s">
        <v>165</v>
      </c>
      <c r="X81" s="41">
        <v>0</v>
      </c>
      <c r="Y81" s="40" t="s">
        <v>165</v>
      </c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39">
        <v>7680.7645970327994</v>
      </c>
      <c r="AZ81" s="39">
        <v>0</v>
      </c>
      <c r="BA81" s="39">
        <v>0</v>
      </c>
      <c r="BB81" s="39">
        <v>139.06870536</v>
      </c>
      <c r="BC81" s="39">
        <v>0</v>
      </c>
      <c r="BD81" s="22" t="str">
        <f t="shared" si="10"/>
        <v/>
      </c>
      <c r="BE81" s="22">
        <f t="shared" si="7"/>
        <v>2440359.3199442518</v>
      </c>
      <c r="BF81" s="23"/>
    </row>
    <row r="82" spans="1:58" s="24" customFormat="1" ht="49.5" customHeight="1" x14ac:dyDescent="0.3">
      <c r="A82" s="31" t="str">
        <f>IF(C82=C81,"",COUNTIF($A$7:A81,"&gt;0")+1)</f>
        <v/>
      </c>
      <c r="B82" s="34" t="s">
        <v>176</v>
      </c>
      <c r="C82" s="45" t="s">
        <v>43</v>
      </c>
      <c r="D82" s="46" t="s">
        <v>44</v>
      </c>
      <c r="E82" s="35" t="str">
        <f t="shared" si="9"/>
        <v/>
      </c>
      <c r="F82" s="36" t="str">
        <f t="shared" si="8"/>
        <v/>
      </c>
      <c r="G82" s="36" t="s">
        <v>315</v>
      </c>
      <c r="H82" s="37" t="s">
        <v>5</v>
      </c>
      <c r="I82" s="38" t="s">
        <v>435</v>
      </c>
      <c r="J82" s="39">
        <v>0</v>
      </c>
      <c r="K82" s="40" t="s">
        <v>161</v>
      </c>
      <c r="L82" s="39">
        <v>36.92</v>
      </c>
      <c r="M82" s="40" t="s">
        <v>162</v>
      </c>
      <c r="N82" s="39">
        <v>55.23</v>
      </c>
      <c r="O82" s="40" t="s">
        <v>163</v>
      </c>
      <c r="P82" s="41">
        <v>0</v>
      </c>
      <c r="Q82" s="42" t="s">
        <v>164</v>
      </c>
      <c r="R82" s="41">
        <v>100</v>
      </c>
      <c r="S82" s="40" t="s">
        <v>165</v>
      </c>
      <c r="T82" s="41">
        <v>100</v>
      </c>
      <c r="U82" s="40" t="s">
        <v>165</v>
      </c>
      <c r="V82" s="41">
        <v>0</v>
      </c>
      <c r="W82" s="40" t="s">
        <v>165</v>
      </c>
      <c r="X82" s="41">
        <v>0</v>
      </c>
      <c r="Y82" s="40" t="s">
        <v>165</v>
      </c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22" t="str">
        <f t="shared" si="10"/>
        <v/>
      </c>
      <c r="BE82" s="22">
        <f t="shared" si="7"/>
        <v>2440359.3199442518</v>
      </c>
      <c r="BF82" s="23"/>
    </row>
    <row r="83" spans="1:58" s="24" customFormat="1" ht="49.5" customHeight="1" x14ac:dyDescent="0.3">
      <c r="A83" s="31" t="str">
        <f>IF(C83=C82,"",COUNTIF($A$7:A82,"&gt;0")+1)</f>
        <v/>
      </c>
      <c r="B83" s="34" t="s">
        <v>176</v>
      </c>
      <c r="C83" s="45" t="s">
        <v>43</v>
      </c>
      <c r="D83" s="46" t="s">
        <v>44</v>
      </c>
      <c r="E83" s="35" t="str">
        <f t="shared" si="9"/>
        <v/>
      </c>
      <c r="F83" s="36" t="str">
        <f t="shared" si="8"/>
        <v/>
      </c>
      <c r="G83" s="36" t="s">
        <v>311</v>
      </c>
      <c r="H83" s="37" t="s">
        <v>5</v>
      </c>
      <c r="I83" s="38" t="s">
        <v>436</v>
      </c>
      <c r="J83" s="39">
        <v>10262.706</v>
      </c>
      <c r="K83" s="40" t="s">
        <v>161</v>
      </c>
      <c r="L83" s="39">
        <v>36.92</v>
      </c>
      <c r="M83" s="40" t="s">
        <v>162</v>
      </c>
      <c r="N83" s="39">
        <v>55.23</v>
      </c>
      <c r="O83" s="40" t="s">
        <v>163</v>
      </c>
      <c r="P83" s="41">
        <v>0</v>
      </c>
      <c r="Q83" s="42" t="s">
        <v>164</v>
      </c>
      <c r="R83" s="41">
        <v>100</v>
      </c>
      <c r="S83" s="40" t="s">
        <v>165</v>
      </c>
      <c r="T83" s="41">
        <v>100</v>
      </c>
      <c r="U83" s="40" t="s">
        <v>165</v>
      </c>
      <c r="V83" s="41">
        <v>0</v>
      </c>
      <c r="W83" s="40" t="s">
        <v>165</v>
      </c>
      <c r="X83" s="41">
        <v>0</v>
      </c>
      <c r="Y83" s="40" t="s">
        <v>165</v>
      </c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39">
        <v>20926.597597869601</v>
      </c>
      <c r="AZ83" s="39">
        <v>0</v>
      </c>
      <c r="BA83" s="39">
        <v>0</v>
      </c>
      <c r="BB83" s="39">
        <v>378.89910552000003</v>
      </c>
      <c r="BC83" s="39">
        <v>0</v>
      </c>
      <c r="BD83" s="22" t="str">
        <f t="shared" si="10"/>
        <v/>
      </c>
      <c r="BE83" s="22">
        <f t="shared" si="7"/>
        <v>2440359.3199442518</v>
      </c>
      <c r="BF83" s="23"/>
    </row>
    <row r="84" spans="1:58" s="24" customFormat="1" ht="49.5" customHeight="1" x14ac:dyDescent="0.3">
      <c r="A84" s="31" t="str">
        <f>IF(C84=C83,"",COUNTIF($A$7:A83,"&gt;0")+1)</f>
        <v/>
      </c>
      <c r="B84" s="34" t="s">
        <v>176</v>
      </c>
      <c r="C84" s="45" t="s">
        <v>43</v>
      </c>
      <c r="D84" s="46" t="s">
        <v>44</v>
      </c>
      <c r="E84" s="35" t="str">
        <f t="shared" si="9"/>
        <v/>
      </c>
      <c r="F84" s="36" t="str">
        <f t="shared" si="8"/>
        <v/>
      </c>
      <c r="G84" s="36" t="s">
        <v>311</v>
      </c>
      <c r="H84" s="37" t="s">
        <v>5</v>
      </c>
      <c r="I84" s="38" t="s">
        <v>437</v>
      </c>
      <c r="J84" s="39">
        <v>71768.398000000001</v>
      </c>
      <c r="K84" s="40" t="s">
        <v>161</v>
      </c>
      <c r="L84" s="39">
        <v>36.92</v>
      </c>
      <c r="M84" s="40" t="s">
        <v>162</v>
      </c>
      <c r="N84" s="39">
        <v>55.23</v>
      </c>
      <c r="O84" s="40" t="s">
        <v>163</v>
      </c>
      <c r="P84" s="41">
        <v>0</v>
      </c>
      <c r="Q84" s="42" t="s">
        <v>164</v>
      </c>
      <c r="R84" s="41">
        <v>100</v>
      </c>
      <c r="S84" s="40" t="s">
        <v>165</v>
      </c>
      <c r="T84" s="41">
        <v>100</v>
      </c>
      <c r="U84" s="40" t="s">
        <v>165</v>
      </c>
      <c r="V84" s="41">
        <v>0</v>
      </c>
      <c r="W84" s="40" t="s">
        <v>165</v>
      </c>
      <c r="X84" s="41">
        <v>0</v>
      </c>
      <c r="Y84" s="40" t="s">
        <v>165</v>
      </c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39">
        <v>146342.3375072568</v>
      </c>
      <c r="AZ84" s="39">
        <v>0</v>
      </c>
      <c r="BA84" s="39">
        <v>0</v>
      </c>
      <c r="BB84" s="39">
        <v>2649.68925416</v>
      </c>
      <c r="BC84" s="39">
        <v>0</v>
      </c>
      <c r="BD84" s="22" t="str">
        <f t="shared" si="10"/>
        <v/>
      </c>
      <c r="BE84" s="22">
        <f t="shared" si="7"/>
        <v>2440359.3199442518</v>
      </c>
      <c r="BF84" s="23"/>
    </row>
    <row r="85" spans="1:58" s="24" customFormat="1" ht="49.5" customHeight="1" x14ac:dyDescent="0.3">
      <c r="A85" s="31" t="str">
        <f>IF(C85=C84,"",COUNTIF($A$7:A84,"&gt;0")+1)</f>
        <v/>
      </c>
      <c r="B85" s="34" t="s">
        <v>176</v>
      </c>
      <c r="C85" s="45" t="s">
        <v>43</v>
      </c>
      <c r="D85" s="46" t="s">
        <v>44</v>
      </c>
      <c r="E85" s="35" t="str">
        <f t="shared" si="9"/>
        <v/>
      </c>
      <c r="F85" s="36" t="str">
        <f t="shared" si="8"/>
        <v/>
      </c>
      <c r="G85" s="36" t="s">
        <v>316</v>
      </c>
      <c r="H85" s="37" t="s">
        <v>5</v>
      </c>
      <c r="I85" s="38" t="s">
        <v>290</v>
      </c>
      <c r="J85" s="39">
        <v>406337.799</v>
      </c>
      <c r="K85" s="40" t="s">
        <v>161</v>
      </c>
      <c r="L85" s="39">
        <v>36.92</v>
      </c>
      <c r="M85" s="40" t="s">
        <v>162</v>
      </c>
      <c r="N85" s="39">
        <v>55.23</v>
      </c>
      <c r="O85" s="40" t="s">
        <v>163</v>
      </c>
      <c r="P85" s="41">
        <v>0</v>
      </c>
      <c r="Q85" s="42" t="s">
        <v>164</v>
      </c>
      <c r="R85" s="41">
        <v>100</v>
      </c>
      <c r="S85" s="40" t="s">
        <v>165</v>
      </c>
      <c r="T85" s="41">
        <v>100</v>
      </c>
      <c r="U85" s="40" t="s">
        <v>165</v>
      </c>
      <c r="V85" s="41">
        <v>0</v>
      </c>
      <c r="W85" s="40" t="s">
        <v>165</v>
      </c>
      <c r="X85" s="41">
        <v>0</v>
      </c>
      <c r="Y85" s="40" t="s">
        <v>165</v>
      </c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39">
        <v>828559.99270338833</v>
      </c>
      <c r="AZ85" s="39">
        <v>0</v>
      </c>
      <c r="BA85" s="39">
        <v>0</v>
      </c>
      <c r="BB85" s="39">
        <v>15001.991539080002</v>
      </c>
      <c r="BC85" s="39">
        <v>0</v>
      </c>
      <c r="BD85" s="22" t="str">
        <f t="shared" si="10"/>
        <v/>
      </c>
      <c r="BE85" s="22">
        <f t="shared" si="7"/>
        <v>2440359.3199442518</v>
      </c>
      <c r="BF85" s="23"/>
    </row>
    <row r="86" spans="1:58" s="24" customFormat="1" ht="49.5" customHeight="1" x14ac:dyDescent="0.3">
      <c r="A86" s="31" t="str">
        <f>IF(C86=C85,"",COUNTIF($A$7:A85,"&gt;0")+1)</f>
        <v/>
      </c>
      <c r="B86" s="34" t="s">
        <v>176</v>
      </c>
      <c r="C86" s="45" t="s">
        <v>43</v>
      </c>
      <c r="D86" s="46" t="s">
        <v>44</v>
      </c>
      <c r="E86" s="35" t="str">
        <f t="shared" si="9"/>
        <v/>
      </c>
      <c r="F86" s="36" t="str">
        <f t="shared" si="8"/>
        <v/>
      </c>
      <c r="G86" s="36" t="s">
        <v>315</v>
      </c>
      <c r="H86" s="37" t="s">
        <v>5</v>
      </c>
      <c r="I86" s="38" t="s">
        <v>438</v>
      </c>
      <c r="J86" s="39">
        <v>371.565</v>
      </c>
      <c r="K86" s="40" t="s">
        <v>161</v>
      </c>
      <c r="L86" s="39">
        <v>36.92</v>
      </c>
      <c r="M86" s="40" t="s">
        <v>162</v>
      </c>
      <c r="N86" s="39">
        <v>55.23</v>
      </c>
      <c r="O86" s="40" t="s">
        <v>163</v>
      </c>
      <c r="P86" s="41">
        <v>0</v>
      </c>
      <c r="Q86" s="42" t="s">
        <v>164</v>
      </c>
      <c r="R86" s="41">
        <v>100</v>
      </c>
      <c r="S86" s="40" t="s">
        <v>165</v>
      </c>
      <c r="T86" s="41">
        <v>100</v>
      </c>
      <c r="U86" s="40" t="s">
        <v>165</v>
      </c>
      <c r="V86" s="41">
        <v>0</v>
      </c>
      <c r="W86" s="40" t="s">
        <v>165</v>
      </c>
      <c r="X86" s="41">
        <v>0</v>
      </c>
      <c r="Y86" s="40" t="s">
        <v>165</v>
      </c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39">
        <v>757.65507035399992</v>
      </c>
      <c r="AZ86" s="39">
        <v>0</v>
      </c>
      <c r="BA86" s="39">
        <v>0</v>
      </c>
      <c r="BB86" s="39">
        <v>13.7181798</v>
      </c>
      <c r="BC86" s="39">
        <v>0</v>
      </c>
      <c r="BD86" s="22" t="str">
        <f t="shared" si="10"/>
        <v/>
      </c>
      <c r="BE86" s="22">
        <f t="shared" si="7"/>
        <v>2440359.3199442518</v>
      </c>
      <c r="BF86" s="23"/>
    </row>
    <row r="87" spans="1:58" s="24" customFormat="1" ht="49.5" customHeight="1" x14ac:dyDescent="0.3">
      <c r="A87" s="31" t="str">
        <f>IF(C87=C86,"",COUNTIF($A$7:A86,"&gt;0")+1)</f>
        <v/>
      </c>
      <c r="B87" s="34" t="s">
        <v>176</v>
      </c>
      <c r="C87" s="45" t="s">
        <v>43</v>
      </c>
      <c r="D87" s="46" t="s">
        <v>44</v>
      </c>
      <c r="E87" s="35" t="str">
        <f t="shared" si="9"/>
        <v/>
      </c>
      <c r="F87" s="36" t="str">
        <f t="shared" si="8"/>
        <v/>
      </c>
      <c r="G87" s="36" t="s">
        <v>315</v>
      </c>
      <c r="H87" s="37" t="s">
        <v>5</v>
      </c>
      <c r="I87" s="38" t="s">
        <v>439</v>
      </c>
      <c r="J87" s="39">
        <v>21.295999999999999</v>
      </c>
      <c r="K87" s="40" t="s">
        <v>161</v>
      </c>
      <c r="L87" s="39">
        <v>36.92</v>
      </c>
      <c r="M87" s="40" t="s">
        <v>162</v>
      </c>
      <c r="N87" s="39">
        <v>55.23</v>
      </c>
      <c r="O87" s="40" t="s">
        <v>163</v>
      </c>
      <c r="P87" s="41">
        <v>0</v>
      </c>
      <c r="Q87" s="42" t="s">
        <v>164</v>
      </c>
      <c r="R87" s="41">
        <v>100</v>
      </c>
      <c r="S87" s="40" t="s">
        <v>165</v>
      </c>
      <c r="T87" s="41">
        <v>100</v>
      </c>
      <c r="U87" s="40" t="s">
        <v>165</v>
      </c>
      <c r="V87" s="41">
        <v>0</v>
      </c>
      <c r="W87" s="40" t="s">
        <v>165</v>
      </c>
      <c r="X87" s="41">
        <v>0</v>
      </c>
      <c r="Y87" s="40" t="s">
        <v>165</v>
      </c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39">
        <v>43.424494713599998</v>
      </c>
      <c r="AZ87" s="39">
        <v>0</v>
      </c>
      <c r="BA87" s="39">
        <v>0</v>
      </c>
      <c r="BB87" s="39">
        <v>0.78624832</v>
      </c>
      <c r="BC87" s="39">
        <v>0</v>
      </c>
      <c r="BD87" s="22" t="str">
        <f t="shared" si="10"/>
        <v/>
      </c>
      <c r="BE87" s="22">
        <f t="shared" si="7"/>
        <v>2440359.3199442518</v>
      </c>
      <c r="BF87" s="23"/>
    </row>
    <row r="88" spans="1:58" s="24" customFormat="1" ht="49.5" customHeight="1" x14ac:dyDescent="0.3">
      <c r="A88" s="31" t="str">
        <f>IF(C88=C87,"",COUNTIF($A$7:A87,"&gt;0")+1)</f>
        <v/>
      </c>
      <c r="B88" s="34" t="s">
        <v>176</v>
      </c>
      <c r="C88" s="45" t="s">
        <v>43</v>
      </c>
      <c r="D88" s="46" t="s">
        <v>44</v>
      </c>
      <c r="E88" s="35" t="str">
        <f t="shared" si="9"/>
        <v/>
      </c>
      <c r="F88" s="36" t="str">
        <f t="shared" si="8"/>
        <v/>
      </c>
      <c r="G88" s="36" t="s">
        <v>316</v>
      </c>
      <c r="H88" s="37" t="s">
        <v>5</v>
      </c>
      <c r="I88" s="38" t="s">
        <v>291</v>
      </c>
      <c r="J88" s="39">
        <v>545319.47900000005</v>
      </c>
      <c r="K88" s="40" t="s">
        <v>161</v>
      </c>
      <c r="L88" s="39">
        <v>36.92</v>
      </c>
      <c r="M88" s="40" t="s">
        <v>162</v>
      </c>
      <c r="N88" s="39">
        <v>55.23</v>
      </c>
      <c r="O88" s="40" t="s">
        <v>163</v>
      </c>
      <c r="P88" s="41">
        <v>0</v>
      </c>
      <c r="Q88" s="42" t="s">
        <v>164</v>
      </c>
      <c r="R88" s="41">
        <v>100</v>
      </c>
      <c r="S88" s="40" t="s">
        <v>165</v>
      </c>
      <c r="T88" s="41">
        <v>100</v>
      </c>
      <c r="U88" s="40" t="s">
        <v>165</v>
      </c>
      <c r="V88" s="41">
        <v>0</v>
      </c>
      <c r="W88" s="40" t="s">
        <v>165</v>
      </c>
      <c r="X88" s="41">
        <v>0</v>
      </c>
      <c r="Y88" s="40" t="s">
        <v>165</v>
      </c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39">
        <v>1111956.3689452766</v>
      </c>
      <c r="AZ88" s="39">
        <v>0</v>
      </c>
      <c r="BA88" s="39">
        <v>0</v>
      </c>
      <c r="BB88" s="39">
        <v>20133.195164680004</v>
      </c>
      <c r="BC88" s="39">
        <v>0</v>
      </c>
      <c r="BD88" s="22" t="str">
        <f t="shared" si="10"/>
        <v/>
      </c>
      <c r="BE88" s="22">
        <f t="shared" si="7"/>
        <v>2440359.3199442518</v>
      </c>
      <c r="BF88" s="23"/>
    </row>
    <row r="89" spans="1:58" s="24" customFormat="1" ht="49.5" customHeight="1" x14ac:dyDescent="0.3">
      <c r="A89" s="31" t="str">
        <f>IF(C89=C88,"",COUNTIF($A$7:A88,"&gt;0")+1)</f>
        <v/>
      </c>
      <c r="B89" s="34" t="s">
        <v>176</v>
      </c>
      <c r="C89" s="45" t="s">
        <v>43</v>
      </c>
      <c r="D89" s="46" t="s">
        <v>44</v>
      </c>
      <c r="E89" s="35" t="str">
        <f t="shared" si="9"/>
        <v/>
      </c>
      <c r="F89" s="36" t="str">
        <f t="shared" si="8"/>
        <v/>
      </c>
      <c r="G89" s="36" t="s">
        <v>315</v>
      </c>
      <c r="H89" s="37" t="s">
        <v>5</v>
      </c>
      <c r="I89" s="38" t="s">
        <v>440</v>
      </c>
      <c r="J89" s="39">
        <v>649.37199999999996</v>
      </c>
      <c r="K89" s="40" t="s">
        <v>161</v>
      </c>
      <c r="L89" s="39">
        <v>36.92</v>
      </c>
      <c r="M89" s="40" t="s">
        <v>162</v>
      </c>
      <c r="N89" s="39">
        <v>55.23</v>
      </c>
      <c r="O89" s="40" t="s">
        <v>163</v>
      </c>
      <c r="P89" s="41">
        <v>0</v>
      </c>
      <c r="Q89" s="42" t="s">
        <v>164</v>
      </c>
      <c r="R89" s="41">
        <v>100</v>
      </c>
      <c r="S89" s="40" t="s">
        <v>165</v>
      </c>
      <c r="T89" s="41">
        <v>100</v>
      </c>
      <c r="U89" s="40" t="s">
        <v>165</v>
      </c>
      <c r="V89" s="41">
        <v>0</v>
      </c>
      <c r="W89" s="40" t="s">
        <v>165</v>
      </c>
      <c r="X89" s="41">
        <v>0</v>
      </c>
      <c r="Y89" s="40" t="s">
        <v>165</v>
      </c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39">
        <v>1324.1289904752</v>
      </c>
      <c r="AZ89" s="39">
        <v>0</v>
      </c>
      <c r="BA89" s="39">
        <v>0</v>
      </c>
      <c r="BB89" s="39">
        <v>23.974814240000001</v>
      </c>
      <c r="BC89" s="39">
        <v>0</v>
      </c>
      <c r="BD89" s="22" t="str">
        <f t="shared" si="10"/>
        <v/>
      </c>
      <c r="BE89" s="22">
        <f t="shared" si="7"/>
        <v>2440359.3199442518</v>
      </c>
      <c r="BF89" s="23"/>
    </row>
    <row r="90" spans="1:58" s="24" customFormat="1" ht="49.5" customHeight="1" x14ac:dyDescent="0.3">
      <c r="A90" s="31" t="str">
        <f>IF(C90=C89,"",COUNTIF($A$7:A89,"&gt;0")+1)</f>
        <v/>
      </c>
      <c r="B90" s="34" t="s">
        <v>176</v>
      </c>
      <c r="C90" s="45" t="s">
        <v>43</v>
      </c>
      <c r="D90" s="46" t="s">
        <v>44</v>
      </c>
      <c r="E90" s="35" t="str">
        <f t="shared" si="9"/>
        <v/>
      </c>
      <c r="F90" s="36" t="str">
        <f t="shared" si="8"/>
        <v/>
      </c>
      <c r="G90" s="36" t="s">
        <v>315</v>
      </c>
      <c r="H90" s="37" t="s">
        <v>5</v>
      </c>
      <c r="I90" s="38" t="s">
        <v>441</v>
      </c>
      <c r="J90" s="39">
        <v>53368.667999999998</v>
      </c>
      <c r="K90" s="40" t="s">
        <v>161</v>
      </c>
      <c r="L90" s="39">
        <v>36.92</v>
      </c>
      <c r="M90" s="40" t="s">
        <v>162</v>
      </c>
      <c r="N90" s="39">
        <v>55.23</v>
      </c>
      <c r="O90" s="40" t="s">
        <v>163</v>
      </c>
      <c r="P90" s="41">
        <v>0</v>
      </c>
      <c r="Q90" s="42" t="s">
        <v>164</v>
      </c>
      <c r="R90" s="41">
        <v>100</v>
      </c>
      <c r="S90" s="40" t="s">
        <v>165</v>
      </c>
      <c r="T90" s="41">
        <v>100</v>
      </c>
      <c r="U90" s="40" t="s">
        <v>165</v>
      </c>
      <c r="V90" s="41">
        <v>0</v>
      </c>
      <c r="W90" s="40" t="s">
        <v>165</v>
      </c>
      <c r="X90" s="41">
        <v>0</v>
      </c>
      <c r="Y90" s="40" t="s">
        <v>165</v>
      </c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39">
        <v>108823.60262198879</v>
      </c>
      <c r="AZ90" s="39">
        <v>0</v>
      </c>
      <c r="BA90" s="39">
        <v>0</v>
      </c>
      <c r="BB90" s="39">
        <v>1970.37122256</v>
      </c>
      <c r="BC90" s="39">
        <v>0</v>
      </c>
      <c r="BD90" s="22" t="str">
        <f t="shared" si="10"/>
        <v/>
      </c>
      <c r="BE90" s="22">
        <f t="shared" si="7"/>
        <v>2440359.3199442518</v>
      </c>
      <c r="BF90" s="23"/>
    </row>
    <row r="91" spans="1:58" s="24" customFormat="1" ht="49.5" customHeight="1" x14ac:dyDescent="0.3">
      <c r="A91" s="31"/>
      <c r="B91" s="34" t="s">
        <v>176</v>
      </c>
      <c r="C91" s="45" t="s">
        <v>455</v>
      </c>
      <c r="D91" s="46" t="s">
        <v>44</v>
      </c>
      <c r="E91" s="35" t="str">
        <f t="shared" ref="E91:E93" si="11">IF(BD91="","",IF(BD91&lt;50000,"A",IF(BD91&lt;500000,"B",IF(BD91&gt;500000,"C"))))</f>
        <v/>
      </c>
      <c r="F91" s="36"/>
      <c r="G91" s="36" t="s">
        <v>468</v>
      </c>
      <c r="H91" s="37" t="s">
        <v>292</v>
      </c>
      <c r="I91" s="38" t="s">
        <v>452</v>
      </c>
      <c r="J91" s="39"/>
      <c r="K91" s="40"/>
      <c r="L91" s="39"/>
      <c r="M91" s="40"/>
      <c r="N91" s="39"/>
      <c r="O91" s="40"/>
      <c r="P91" s="41"/>
      <c r="Q91" s="42"/>
      <c r="R91" s="41"/>
      <c r="S91" s="40"/>
      <c r="T91" s="41"/>
      <c r="U91" s="40"/>
      <c r="V91" s="41">
        <v>0</v>
      </c>
      <c r="W91" s="40" t="s">
        <v>165</v>
      </c>
      <c r="X91" s="41">
        <v>0</v>
      </c>
      <c r="Y91" s="40" t="s">
        <v>165</v>
      </c>
      <c r="Z91" s="42">
        <v>0.25259999999999999</v>
      </c>
      <c r="AA91" s="42" t="s">
        <v>293</v>
      </c>
      <c r="AB91" s="42">
        <v>4696</v>
      </c>
      <c r="AC91" s="42" t="s">
        <v>159</v>
      </c>
      <c r="AD91" s="42">
        <v>92.87</v>
      </c>
      <c r="AE91" s="42" t="s">
        <v>294</v>
      </c>
      <c r="AF91" s="42">
        <v>436117.52</v>
      </c>
      <c r="AG91" s="42" t="s">
        <v>295</v>
      </c>
      <c r="AH91" s="42">
        <v>110</v>
      </c>
      <c r="AI91" s="42" t="s">
        <v>4</v>
      </c>
      <c r="AJ91" s="42">
        <v>298</v>
      </c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39">
        <v>32828.659094496004</v>
      </c>
      <c r="AZ91" s="39">
        <v>0</v>
      </c>
      <c r="BA91" s="39">
        <v>0</v>
      </c>
      <c r="BB91" s="39">
        <v>0</v>
      </c>
      <c r="BC91" s="39">
        <v>0</v>
      </c>
      <c r="BD91" s="22"/>
      <c r="BE91" s="22">
        <f t="shared" si="7"/>
        <v>2440359.3199442518</v>
      </c>
      <c r="BF91" s="23"/>
    </row>
    <row r="92" spans="1:58" s="24" customFormat="1" ht="49.5" customHeight="1" x14ac:dyDescent="0.3">
      <c r="A92" s="31"/>
      <c r="B92" s="34" t="s">
        <v>176</v>
      </c>
      <c r="C92" s="45" t="s">
        <v>456</v>
      </c>
      <c r="D92" s="46" t="s">
        <v>44</v>
      </c>
      <c r="E92" s="35" t="str">
        <f t="shared" si="11"/>
        <v/>
      </c>
      <c r="F92" s="36"/>
      <c r="G92" s="36" t="s">
        <v>468</v>
      </c>
      <c r="H92" s="37" t="s">
        <v>292</v>
      </c>
      <c r="I92" s="38" t="s">
        <v>453</v>
      </c>
      <c r="J92" s="39"/>
      <c r="K92" s="40"/>
      <c r="L92" s="39"/>
      <c r="M92" s="40"/>
      <c r="N92" s="39"/>
      <c r="O92" s="40"/>
      <c r="P92" s="41"/>
      <c r="Q92" s="42"/>
      <c r="R92" s="41"/>
      <c r="S92" s="40"/>
      <c r="T92" s="41"/>
      <c r="U92" s="40"/>
      <c r="V92" s="41">
        <v>0</v>
      </c>
      <c r="W92" s="40" t="s">
        <v>165</v>
      </c>
      <c r="X92" s="41">
        <v>0</v>
      </c>
      <c r="Y92" s="40" t="s">
        <v>165</v>
      </c>
      <c r="Z92" s="42">
        <v>0.21440000000000001</v>
      </c>
      <c r="AA92" s="42" t="s">
        <v>293</v>
      </c>
      <c r="AB92" s="42">
        <v>1464</v>
      </c>
      <c r="AC92" s="42" t="s">
        <v>159</v>
      </c>
      <c r="AD92" s="42">
        <v>223.53</v>
      </c>
      <c r="AE92" s="42" t="s">
        <v>294</v>
      </c>
      <c r="AF92" s="42">
        <v>327247.92</v>
      </c>
      <c r="AG92" s="42" t="s">
        <v>295</v>
      </c>
      <c r="AH92" s="42">
        <v>70</v>
      </c>
      <c r="AI92" s="42" t="s">
        <v>4</v>
      </c>
      <c r="AJ92" s="42">
        <v>298</v>
      </c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39">
        <v>20908.262306304001</v>
      </c>
      <c r="AZ92" s="39">
        <v>0</v>
      </c>
      <c r="BA92" s="39">
        <v>0</v>
      </c>
      <c r="BB92" s="39">
        <v>0</v>
      </c>
      <c r="BC92" s="39">
        <v>0</v>
      </c>
      <c r="BD92" s="22"/>
      <c r="BE92" s="22">
        <f t="shared" ref="BE92:BE94" si="12">SUMIF(D:D,D92,AY:AY)</f>
        <v>2440359.3199442518</v>
      </c>
      <c r="BF92" s="23"/>
    </row>
    <row r="93" spans="1:58" s="24" customFormat="1" ht="49.5" customHeight="1" x14ac:dyDescent="0.3">
      <c r="A93" s="31"/>
      <c r="B93" s="34" t="s">
        <v>176</v>
      </c>
      <c r="C93" s="45" t="s">
        <v>457</v>
      </c>
      <c r="D93" s="46" t="s">
        <v>44</v>
      </c>
      <c r="E93" s="35" t="str">
        <f t="shared" si="11"/>
        <v/>
      </c>
      <c r="F93" s="36"/>
      <c r="G93" s="36" t="s">
        <v>468</v>
      </c>
      <c r="H93" s="37" t="s">
        <v>292</v>
      </c>
      <c r="I93" s="38" t="s">
        <v>454</v>
      </c>
      <c r="J93" s="39"/>
      <c r="K93" s="40"/>
      <c r="L93" s="39"/>
      <c r="M93" s="40"/>
      <c r="N93" s="39"/>
      <c r="O93" s="40"/>
      <c r="P93" s="41"/>
      <c r="Q93" s="42"/>
      <c r="R93" s="41"/>
      <c r="S93" s="40"/>
      <c r="T93" s="41"/>
      <c r="U93" s="40"/>
      <c r="V93" s="41">
        <v>0</v>
      </c>
      <c r="W93" s="40" t="s">
        <v>165</v>
      </c>
      <c r="X93" s="41">
        <v>0</v>
      </c>
      <c r="Y93" s="40" t="s">
        <v>165</v>
      </c>
      <c r="Z93" s="42">
        <v>0.157</v>
      </c>
      <c r="AA93" s="42" t="s">
        <v>293</v>
      </c>
      <c r="AB93" s="42">
        <v>1464</v>
      </c>
      <c r="AC93" s="42" t="s">
        <v>159</v>
      </c>
      <c r="AD93" s="42">
        <v>249.37</v>
      </c>
      <c r="AE93" s="42" t="s">
        <v>294</v>
      </c>
      <c r="AF93" s="42">
        <v>365077.68</v>
      </c>
      <c r="AG93" s="42" t="s">
        <v>295</v>
      </c>
      <c r="AH93" s="42">
        <v>57</v>
      </c>
      <c r="AI93" s="42" t="s">
        <v>4</v>
      </c>
      <c r="AJ93" s="42">
        <v>298</v>
      </c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39">
        <v>17080.524336480001</v>
      </c>
      <c r="AZ93" s="39">
        <v>0</v>
      </c>
      <c r="BA93" s="39">
        <v>0</v>
      </c>
      <c r="BB93" s="39">
        <v>0</v>
      </c>
      <c r="BC93" s="39">
        <v>0</v>
      </c>
      <c r="BD93" s="22"/>
      <c r="BE93" s="22">
        <f t="shared" si="12"/>
        <v>2440359.3199442518</v>
      </c>
      <c r="BF93" s="23"/>
    </row>
    <row r="94" spans="1:58" s="24" customFormat="1" ht="30" customHeight="1" x14ac:dyDescent="0.3">
      <c r="A94" s="31" t="str">
        <f>IF(C94=C90,"",COUNTIF($A$7:A90,"&gt;0")+1)</f>
        <v/>
      </c>
      <c r="B94" s="34" t="s">
        <v>176</v>
      </c>
      <c r="C94" s="45" t="s">
        <v>43</v>
      </c>
      <c r="D94" s="46" t="s">
        <v>44</v>
      </c>
      <c r="E94" s="35" t="str">
        <f t="shared" si="9"/>
        <v/>
      </c>
      <c r="F94" s="36" t="str">
        <f t="shared" si="8"/>
        <v/>
      </c>
      <c r="G94" s="36" t="s">
        <v>468</v>
      </c>
      <c r="H94" s="37" t="s">
        <v>292</v>
      </c>
      <c r="I94" s="38" t="s">
        <v>442</v>
      </c>
      <c r="J94" s="39"/>
      <c r="K94" s="40"/>
      <c r="L94" s="39"/>
      <c r="M94" s="40"/>
      <c r="N94" s="39"/>
      <c r="O94" s="40"/>
      <c r="P94" s="41"/>
      <c r="Q94" s="42"/>
      <c r="R94" s="41"/>
      <c r="S94" s="40"/>
      <c r="T94" s="41"/>
      <c r="U94" s="40"/>
      <c r="V94" s="41">
        <v>0</v>
      </c>
      <c r="W94" s="40" t="s">
        <v>165</v>
      </c>
      <c r="X94" s="41">
        <v>0</v>
      </c>
      <c r="Y94" s="40" t="s">
        <v>165</v>
      </c>
      <c r="Z94" s="42">
        <v>0.13400000000000001</v>
      </c>
      <c r="AA94" s="42" t="s">
        <v>293</v>
      </c>
      <c r="AB94" s="42">
        <v>8123</v>
      </c>
      <c r="AC94" s="42" t="s">
        <v>159</v>
      </c>
      <c r="AD94" s="42">
        <v>118.15</v>
      </c>
      <c r="AE94" s="42" t="s">
        <v>294</v>
      </c>
      <c r="AF94" s="42">
        <v>959732.45000000007</v>
      </c>
      <c r="AG94" s="42" t="s">
        <v>295</v>
      </c>
      <c r="AH94" s="42">
        <v>129</v>
      </c>
      <c r="AI94" s="42" t="s">
        <v>4</v>
      </c>
      <c r="AJ94" s="42">
        <v>298</v>
      </c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39">
        <v>38324.036193399996</v>
      </c>
      <c r="AZ94" s="39">
        <v>0</v>
      </c>
      <c r="BA94" s="39">
        <v>0</v>
      </c>
      <c r="BB94" s="39">
        <v>0</v>
      </c>
      <c r="BC94" s="39">
        <v>0</v>
      </c>
      <c r="BD94" s="22" t="str">
        <f>IF(D94=D90,"",BE94)</f>
        <v/>
      </c>
      <c r="BE94" s="22">
        <f t="shared" si="12"/>
        <v>2440359.3199442518</v>
      </c>
      <c r="BF94" s="23"/>
    </row>
    <row r="95" spans="1:58" s="24" customFormat="1" ht="30" customHeight="1" x14ac:dyDescent="0.3">
      <c r="A95" s="31" t="str">
        <f>IF(C95=C94,"",COUNTIF($A$7:A94,"&gt;0")+1)</f>
        <v/>
      </c>
      <c r="B95" s="34" t="s">
        <v>176</v>
      </c>
      <c r="C95" s="45" t="s">
        <v>43</v>
      </c>
      <c r="D95" s="46" t="s">
        <v>44</v>
      </c>
      <c r="E95" s="35" t="str">
        <f t="shared" si="9"/>
        <v/>
      </c>
      <c r="F95" s="36" t="str">
        <f t="shared" si="8"/>
        <v/>
      </c>
      <c r="G95" s="36" t="s">
        <v>468</v>
      </c>
      <c r="H95" s="37" t="s">
        <v>292</v>
      </c>
      <c r="I95" s="38" t="s">
        <v>443</v>
      </c>
      <c r="J95" s="39"/>
      <c r="K95" s="40"/>
      <c r="L95" s="39"/>
      <c r="M95" s="40"/>
      <c r="N95" s="39"/>
      <c r="O95" s="40"/>
      <c r="P95" s="41"/>
      <c r="Q95" s="42"/>
      <c r="R95" s="41"/>
      <c r="S95" s="40"/>
      <c r="T95" s="41"/>
      <c r="U95" s="40"/>
      <c r="V95" s="41">
        <v>0</v>
      </c>
      <c r="W95" s="40" t="s">
        <v>165</v>
      </c>
      <c r="X95" s="41">
        <v>0</v>
      </c>
      <c r="Y95" s="40" t="s">
        <v>165</v>
      </c>
      <c r="Z95" s="42">
        <v>0.20880000000000001</v>
      </c>
      <c r="AA95" s="42" t="s">
        <v>293</v>
      </c>
      <c r="AB95" s="42">
        <v>2697</v>
      </c>
      <c r="AC95" s="42" t="s">
        <v>159</v>
      </c>
      <c r="AD95" s="42">
        <v>64.63</v>
      </c>
      <c r="AE95" s="42" t="s">
        <v>294</v>
      </c>
      <c r="AF95" s="42">
        <v>174307.11</v>
      </c>
      <c r="AG95" s="42" t="s">
        <v>295</v>
      </c>
      <c r="AH95" s="42">
        <v>36</v>
      </c>
      <c r="AI95" s="42" t="s">
        <v>4</v>
      </c>
      <c r="AJ95" s="42">
        <v>298</v>
      </c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39">
        <v>10845.806721264</v>
      </c>
      <c r="AZ95" s="39">
        <v>0</v>
      </c>
      <c r="BA95" s="39">
        <v>0</v>
      </c>
      <c r="BB95" s="39">
        <v>0</v>
      </c>
      <c r="BC95" s="39">
        <v>0</v>
      </c>
      <c r="BD95" s="22" t="str">
        <f t="shared" si="10"/>
        <v/>
      </c>
      <c r="BE95" s="22">
        <f t="shared" ref="BE95:BE126" si="13">SUMIF(D:D,D95,AY:AY)</f>
        <v>2440359.3199442518</v>
      </c>
      <c r="BF95" s="23"/>
    </row>
    <row r="96" spans="1:58" s="24" customFormat="1" ht="30" customHeight="1" x14ac:dyDescent="0.3">
      <c r="A96" s="31" t="str">
        <f>IF(C96=C95,"",COUNTIF($A$7:A95,"&gt;0")+1)</f>
        <v/>
      </c>
      <c r="B96" s="34" t="s">
        <v>176</v>
      </c>
      <c r="C96" s="45" t="s">
        <v>43</v>
      </c>
      <c r="D96" s="46" t="s">
        <v>44</v>
      </c>
      <c r="E96" s="35" t="str">
        <f t="shared" si="9"/>
        <v/>
      </c>
      <c r="F96" s="36" t="str">
        <f t="shared" si="8"/>
        <v/>
      </c>
      <c r="G96" s="36" t="s">
        <v>468</v>
      </c>
      <c r="H96" s="37" t="s">
        <v>292</v>
      </c>
      <c r="I96" s="38" t="s">
        <v>444</v>
      </c>
      <c r="J96" s="39"/>
      <c r="K96" s="40"/>
      <c r="L96" s="39"/>
      <c r="M96" s="40"/>
      <c r="N96" s="39"/>
      <c r="O96" s="40"/>
      <c r="P96" s="41"/>
      <c r="Q96" s="42"/>
      <c r="R96" s="41"/>
      <c r="S96" s="40"/>
      <c r="T96" s="41"/>
      <c r="U96" s="40"/>
      <c r="V96" s="41">
        <v>0</v>
      </c>
      <c r="W96" s="40" t="s">
        <v>165</v>
      </c>
      <c r="X96" s="41">
        <v>0</v>
      </c>
      <c r="Y96" s="40" t="s">
        <v>165</v>
      </c>
      <c r="Z96" s="42">
        <v>0.17899999999999999</v>
      </c>
      <c r="AA96" s="42" t="s">
        <v>293</v>
      </c>
      <c r="AB96" s="42">
        <v>891</v>
      </c>
      <c r="AC96" s="42" t="s">
        <v>159</v>
      </c>
      <c r="AD96" s="42">
        <v>65.73</v>
      </c>
      <c r="AE96" s="42" t="s">
        <v>294</v>
      </c>
      <c r="AF96" s="42">
        <v>58565.43</v>
      </c>
      <c r="AG96" s="42" t="s">
        <v>295</v>
      </c>
      <c r="AH96" s="42">
        <v>10</v>
      </c>
      <c r="AI96" s="42" t="s">
        <v>4</v>
      </c>
      <c r="AJ96" s="42">
        <v>298</v>
      </c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39">
        <v>3123.9971670600003</v>
      </c>
      <c r="AZ96" s="39">
        <v>0</v>
      </c>
      <c r="BA96" s="39">
        <v>0</v>
      </c>
      <c r="BB96" s="39">
        <v>0</v>
      </c>
      <c r="BC96" s="39">
        <v>0</v>
      </c>
      <c r="BD96" s="22" t="str">
        <f t="shared" si="10"/>
        <v/>
      </c>
      <c r="BE96" s="22">
        <f t="shared" si="13"/>
        <v>2440359.3199442518</v>
      </c>
      <c r="BF96" s="23"/>
    </row>
    <row r="97" spans="1:58" s="24" customFormat="1" ht="30" customHeight="1" x14ac:dyDescent="0.3">
      <c r="A97" s="31" t="str">
        <f>IF(C97=C96,"",COUNTIF($A$7:A96,"&gt;0")+1)</f>
        <v/>
      </c>
      <c r="B97" s="34" t="s">
        <v>176</v>
      </c>
      <c r="C97" s="45" t="s">
        <v>43</v>
      </c>
      <c r="D97" s="46" t="s">
        <v>44</v>
      </c>
      <c r="E97" s="35" t="str">
        <f t="shared" si="9"/>
        <v/>
      </c>
      <c r="F97" s="36" t="str">
        <f t="shared" si="8"/>
        <v/>
      </c>
      <c r="G97" s="36" t="s">
        <v>468</v>
      </c>
      <c r="H97" s="37" t="s">
        <v>292</v>
      </c>
      <c r="I97" s="38" t="s">
        <v>445</v>
      </c>
      <c r="J97" s="39"/>
      <c r="K97" s="40"/>
      <c r="L97" s="39"/>
      <c r="M97" s="40"/>
      <c r="N97" s="39"/>
      <c r="O97" s="40"/>
      <c r="P97" s="41"/>
      <c r="Q97" s="42"/>
      <c r="R97" s="41"/>
      <c r="S97" s="40"/>
      <c r="T97" s="41"/>
      <c r="U97" s="40"/>
      <c r="V97" s="41">
        <v>0</v>
      </c>
      <c r="W97" s="40" t="s">
        <v>165</v>
      </c>
      <c r="X97" s="41">
        <v>0</v>
      </c>
      <c r="Y97" s="40" t="s">
        <v>165</v>
      </c>
      <c r="Z97" s="42">
        <v>0.2472</v>
      </c>
      <c r="AA97" s="42" t="s">
        <v>293</v>
      </c>
      <c r="AB97" s="42">
        <v>3443</v>
      </c>
      <c r="AC97" s="42" t="s">
        <v>159</v>
      </c>
      <c r="AD97" s="42">
        <v>56.31</v>
      </c>
      <c r="AE97" s="42" t="s">
        <v>294</v>
      </c>
      <c r="AF97" s="42">
        <v>193875.33000000002</v>
      </c>
      <c r="AG97" s="42" t="s">
        <v>295</v>
      </c>
      <c r="AH97" s="42">
        <v>48</v>
      </c>
      <c r="AI97" s="42" t="s">
        <v>4</v>
      </c>
      <c r="AJ97" s="42">
        <v>298</v>
      </c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39">
        <v>14281.942509648001</v>
      </c>
      <c r="AZ97" s="39">
        <v>0</v>
      </c>
      <c r="BA97" s="39">
        <v>0</v>
      </c>
      <c r="BB97" s="39">
        <v>0</v>
      </c>
      <c r="BC97" s="39">
        <v>0</v>
      </c>
      <c r="BD97" s="22" t="str">
        <f t="shared" si="10"/>
        <v/>
      </c>
      <c r="BE97" s="22">
        <f t="shared" si="13"/>
        <v>2440359.3199442518</v>
      </c>
      <c r="BF97" s="23"/>
    </row>
    <row r="98" spans="1:58" s="24" customFormat="1" ht="30" customHeight="1" x14ac:dyDescent="0.3">
      <c r="A98" s="31" t="str">
        <f>IF(C98=C97,"",COUNTIF($A$7:A97,"&gt;0")+1)</f>
        <v/>
      </c>
      <c r="B98" s="34" t="s">
        <v>176</v>
      </c>
      <c r="C98" s="45" t="s">
        <v>43</v>
      </c>
      <c r="D98" s="46" t="s">
        <v>44</v>
      </c>
      <c r="E98" s="35" t="str">
        <f t="shared" si="9"/>
        <v/>
      </c>
      <c r="F98" s="36" t="str">
        <f t="shared" si="8"/>
        <v/>
      </c>
      <c r="G98" s="36" t="s">
        <v>468</v>
      </c>
      <c r="H98" s="37" t="s">
        <v>292</v>
      </c>
      <c r="I98" s="38" t="s">
        <v>446</v>
      </c>
      <c r="J98" s="39"/>
      <c r="K98" s="40"/>
      <c r="L98" s="39"/>
      <c r="M98" s="40"/>
      <c r="N98" s="39"/>
      <c r="O98" s="40"/>
      <c r="P98" s="41"/>
      <c r="Q98" s="42"/>
      <c r="R98" s="41"/>
      <c r="S98" s="40"/>
      <c r="T98" s="41"/>
      <c r="U98" s="40"/>
      <c r="V98" s="41">
        <v>0</v>
      </c>
      <c r="W98" s="40" t="s">
        <v>165</v>
      </c>
      <c r="X98" s="41">
        <v>0</v>
      </c>
      <c r="Y98" s="40" t="s">
        <v>165</v>
      </c>
      <c r="Z98" s="42">
        <v>0.1462</v>
      </c>
      <c r="AA98" s="42" t="s">
        <v>293</v>
      </c>
      <c r="AB98" s="42">
        <v>4023</v>
      </c>
      <c r="AC98" s="42" t="s">
        <v>159</v>
      </c>
      <c r="AD98" s="42">
        <v>68.760000000000005</v>
      </c>
      <c r="AE98" s="42" t="s">
        <v>294</v>
      </c>
      <c r="AF98" s="42">
        <v>276621.48000000004</v>
      </c>
      <c r="AG98" s="42" t="s">
        <v>295</v>
      </c>
      <c r="AH98" s="42">
        <v>40</v>
      </c>
      <c r="AI98" s="42" t="s">
        <v>4</v>
      </c>
      <c r="AJ98" s="42">
        <v>298</v>
      </c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39">
        <v>12051.733992048001</v>
      </c>
      <c r="AZ98" s="39">
        <v>0</v>
      </c>
      <c r="BA98" s="39">
        <v>0</v>
      </c>
      <c r="BB98" s="39">
        <v>0</v>
      </c>
      <c r="BC98" s="39">
        <v>0</v>
      </c>
      <c r="BD98" s="22" t="str">
        <f t="shared" si="10"/>
        <v/>
      </c>
      <c r="BE98" s="22">
        <f t="shared" si="13"/>
        <v>2440359.3199442518</v>
      </c>
      <c r="BF98" s="23"/>
    </row>
    <row r="99" spans="1:58" s="24" customFormat="1" ht="30" customHeight="1" x14ac:dyDescent="0.3">
      <c r="A99" s="31" t="str">
        <f>IF(C99=C98,"",COUNTIF($A$7:A98,"&gt;0")+1)</f>
        <v/>
      </c>
      <c r="B99" s="34" t="s">
        <v>176</v>
      </c>
      <c r="C99" s="45" t="s">
        <v>43</v>
      </c>
      <c r="D99" s="46" t="s">
        <v>44</v>
      </c>
      <c r="E99" s="35" t="str">
        <f t="shared" si="9"/>
        <v/>
      </c>
      <c r="F99" s="36" t="str">
        <f t="shared" si="8"/>
        <v/>
      </c>
      <c r="G99" s="36" t="s">
        <v>468</v>
      </c>
      <c r="H99" s="37" t="s">
        <v>292</v>
      </c>
      <c r="I99" s="38" t="s">
        <v>447</v>
      </c>
      <c r="J99" s="39"/>
      <c r="K99" s="40"/>
      <c r="L99" s="39"/>
      <c r="M99" s="40"/>
      <c r="N99" s="39"/>
      <c r="O99" s="40"/>
      <c r="P99" s="41"/>
      <c r="Q99" s="42"/>
      <c r="R99" s="41"/>
      <c r="S99" s="40"/>
      <c r="T99" s="41"/>
      <c r="U99" s="40"/>
      <c r="V99" s="41">
        <v>0</v>
      </c>
      <c r="W99" s="40" t="s">
        <v>165</v>
      </c>
      <c r="X99" s="41">
        <v>0</v>
      </c>
      <c r="Y99" s="40" t="s">
        <v>165</v>
      </c>
      <c r="Z99" s="42">
        <v>0.20649999999999999</v>
      </c>
      <c r="AA99" s="42" t="s">
        <v>293</v>
      </c>
      <c r="AB99" s="42">
        <v>4199</v>
      </c>
      <c r="AC99" s="42" t="s">
        <v>159</v>
      </c>
      <c r="AD99" s="42">
        <v>61.56</v>
      </c>
      <c r="AE99" s="42" t="s">
        <v>294</v>
      </c>
      <c r="AF99" s="42">
        <v>258490.44</v>
      </c>
      <c r="AG99" s="42" t="s">
        <v>295</v>
      </c>
      <c r="AH99" s="42">
        <v>53</v>
      </c>
      <c r="AI99" s="42" t="s">
        <v>4</v>
      </c>
      <c r="AJ99" s="42">
        <v>298</v>
      </c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39">
        <v>15906.72620628</v>
      </c>
      <c r="AZ99" s="39">
        <v>0</v>
      </c>
      <c r="BA99" s="39">
        <v>0</v>
      </c>
      <c r="BB99" s="39">
        <v>0</v>
      </c>
      <c r="BC99" s="39">
        <v>0</v>
      </c>
      <c r="BD99" s="22" t="str">
        <f t="shared" si="10"/>
        <v/>
      </c>
      <c r="BE99" s="22">
        <f t="shared" si="13"/>
        <v>2440359.3199442518</v>
      </c>
      <c r="BF99" s="23"/>
    </row>
    <row r="100" spans="1:58" s="24" customFormat="1" ht="30" customHeight="1" x14ac:dyDescent="0.3">
      <c r="A100" s="31" t="str">
        <f>IF(C100=C99,"",COUNTIF($A$7:A99,"&gt;0")+1)</f>
        <v/>
      </c>
      <c r="B100" s="34" t="s">
        <v>176</v>
      </c>
      <c r="C100" s="45" t="s">
        <v>43</v>
      </c>
      <c r="D100" s="46" t="s">
        <v>44</v>
      </c>
      <c r="E100" s="35" t="str">
        <f t="shared" si="9"/>
        <v/>
      </c>
      <c r="F100" s="36" t="str">
        <f t="shared" si="8"/>
        <v/>
      </c>
      <c r="G100" s="36" t="s">
        <v>468</v>
      </c>
      <c r="H100" s="37" t="s">
        <v>292</v>
      </c>
      <c r="I100" s="38" t="s">
        <v>448</v>
      </c>
      <c r="J100" s="39"/>
      <c r="K100" s="40"/>
      <c r="L100" s="39"/>
      <c r="M100" s="40"/>
      <c r="N100" s="39"/>
      <c r="O100" s="40"/>
      <c r="P100" s="41"/>
      <c r="Q100" s="42"/>
      <c r="R100" s="41"/>
      <c r="S100" s="40"/>
      <c r="T100" s="41"/>
      <c r="U100" s="40"/>
      <c r="V100" s="41">
        <v>0</v>
      </c>
      <c r="W100" s="40" t="s">
        <v>165</v>
      </c>
      <c r="X100" s="41">
        <v>0</v>
      </c>
      <c r="Y100" s="40" t="s">
        <v>165</v>
      </c>
      <c r="Z100" s="42">
        <v>0.18640000000000001</v>
      </c>
      <c r="AA100" s="42" t="s">
        <v>293</v>
      </c>
      <c r="AB100" s="42">
        <v>3386</v>
      </c>
      <c r="AC100" s="42" t="s">
        <v>159</v>
      </c>
      <c r="AD100" s="42">
        <v>70.540000000000006</v>
      </c>
      <c r="AE100" s="42" t="s">
        <v>294</v>
      </c>
      <c r="AF100" s="42">
        <v>238848.44000000003</v>
      </c>
      <c r="AG100" s="42" t="s">
        <v>295</v>
      </c>
      <c r="AH100" s="42">
        <v>45</v>
      </c>
      <c r="AI100" s="42" t="s">
        <v>4</v>
      </c>
      <c r="AJ100" s="42">
        <v>298</v>
      </c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39">
        <v>13267.362066368001</v>
      </c>
      <c r="AZ100" s="39">
        <v>0</v>
      </c>
      <c r="BA100" s="39">
        <v>0</v>
      </c>
      <c r="BB100" s="39">
        <v>0</v>
      </c>
      <c r="BC100" s="39">
        <v>0</v>
      </c>
      <c r="BD100" s="22" t="str">
        <f t="shared" si="10"/>
        <v/>
      </c>
      <c r="BE100" s="22">
        <f t="shared" si="13"/>
        <v>2440359.3199442518</v>
      </c>
      <c r="BF100" s="23"/>
    </row>
    <row r="101" spans="1:58" s="24" customFormat="1" ht="30" customHeight="1" x14ac:dyDescent="0.3">
      <c r="A101" s="31" t="str">
        <f>IF(C101=C100,"",COUNTIF($A$7:A100,"&gt;0")+1)</f>
        <v/>
      </c>
      <c r="B101" s="34" t="s">
        <v>176</v>
      </c>
      <c r="C101" s="45" t="s">
        <v>43</v>
      </c>
      <c r="D101" s="46" t="s">
        <v>44</v>
      </c>
      <c r="E101" s="35" t="str">
        <f t="shared" si="9"/>
        <v/>
      </c>
      <c r="F101" s="36" t="str">
        <f t="shared" si="8"/>
        <v/>
      </c>
      <c r="G101" s="36" t="s">
        <v>468</v>
      </c>
      <c r="H101" s="37" t="s">
        <v>292</v>
      </c>
      <c r="I101" s="38" t="s">
        <v>449</v>
      </c>
      <c r="J101" s="39"/>
      <c r="K101" s="40"/>
      <c r="L101" s="39"/>
      <c r="M101" s="40"/>
      <c r="N101" s="39"/>
      <c r="O101" s="40"/>
      <c r="P101" s="41"/>
      <c r="Q101" s="42"/>
      <c r="R101" s="41"/>
      <c r="S101" s="40"/>
      <c r="T101" s="41"/>
      <c r="U101" s="40"/>
      <c r="V101" s="41">
        <v>0</v>
      </c>
      <c r="W101" s="40" t="s">
        <v>165</v>
      </c>
      <c r="X101" s="41">
        <v>0</v>
      </c>
      <c r="Y101" s="40" t="s">
        <v>165</v>
      </c>
      <c r="Z101" s="42">
        <v>0.18990000000000001</v>
      </c>
      <c r="AA101" s="42" t="s">
        <v>293</v>
      </c>
      <c r="AB101" s="42">
        <v>5141</v>
      </c>
      <c r="AC101" s="42" t="s">
        <v>159</v>
      </c>
      <c r="AD101" s="42">
        <v>51.54</v>
      </c>
      <c r="AE101" s="42" t="s">
        <v>294</v>
      </c>
      <c r="AF101" s="42">
        <v>264967.14</v>
      </c>
      <c r="AG101" s="42" t="s">
        <v>295</v>
      </c>
      <c r="AH101" s="42">
        <v>50</v>
      </c>
      <c r="AI101" s="42" t="s">
        <v>4</v>
      </c>
      <c r="AJ101" s="42">
        <v>298</v>
      </c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39">
        <v>14994.543446028003</v>
      </c>
      <c r="AZ101" s="39">
        <v>0</v>
      </c>
      <c r="BA101" s="39">
        <v>0</v>
      </c>
      <c r="BB101" s="39">
        <v>0</v>
      </c>
      <c r="BC101" s="39">
        <v>0</v>
      </c>
      <c r="BD101" s="22" t="str">
        <f t="shared" si="10"/>
        <v/>
      </c>
      <c r="BE101" s="22">
        <f t="shared" si="13"/>
        <v>2440359.3199442518</v>
      </c>
      <c r="BF101" s="23"/>
    </row>
    <row r="102" spans="1:58" s="24" customFormat="1" ht="30" customHeight="1" x14ac:dyDescent="0.3">
      <c r="A102" s="31" t="str">
        <f>IF(C102=C101,"",COUNTIF($A$7:A101,"&gt;0")+1)</f>
        <v/>
      </c>
      <c r="B102" s="34" t="s">
        <v>176</v>
      </c>
      <c r="C102" s="45" t="s">
        <v>43</v>
      </c>
      <c r="D102" s="46" t="s">
        <v>44</v>
      </c>
      <c r="E102" s="35" t="str">
        <f t="shared" si="9"/>
        <v/>
      </c>
      <c r="F102" s="36" t="str">
        <f t="shared" si="8"/>
        <v/>
      </c>
      <c r="G102" s="36" t="s">
        <v>468</v>
      </c>
      <c r="H102" s="37" t="s">
        <v>292</v>
      </c>
      <c r="I102" s="38" t="s">
        <v>450</v>
      </c>
      <c r="J102" s="39"/>
      <c r="K102" s="40"/>
      <c r="L102" s="39"/>
      <c r="M102" s="40"/>
      <c r="N102" s="39"/>
      <c r="O102" s="40"/>
      <c r="P102" s="41"/>
      <c r="Q102" s="42"/>
      <c r="R102" s="41"/>
      <c r="S102" s="40"/>
      <c r="T102" s="41"/>
      <c r="U102" s="40"/>
      <c r="V102" s="41">
        <v>0</v>
      </c>
      <c r="W102" s="40" t="s">
        <v>165</v>
      </c>
      <c r="X102" s="41">
        <v>0</v>
      </c>
      <c r="Y102" s="40" t="s">
        <v>165</v>
      </c>
      <c r="Z102" s="42">
        <v>0.10539999999999999</v>
      </c>
      <c r="AA102" s="42" t="s">
        <v>293</v>
      </c>
      <c r="AB102" s="42">
        <v>3618</v>
      </c>
      <c r="AC102" s="42" t="s">
        <v>159</v>
      </c>
      <c r="AD102" s="42">
        <v>57.97</v>
      </c>
      <c r="AE102" s="42" t="s">
        <v>294</v>
      </c>
      <c r="AF102" s="42">
        <v>209735.46</v>
      </c>
      <c r="AG102" s="42" t="s">
        <v>295</v>
      </c>
      <c r="AH102" s="42">
        <v>22</v>
      </c>
      <c r="AI102" s="42" t="s">
        <v>4</v>
      </c>
      <c r="AJ102" s="42">
        <v>298</v>
      </c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39">
        <v>6587.6230102319996</v>
      </c>
      <c r="AZ102" s="39">
        <v>0</v>
      </c>
      <c r="BA102" s="39">
        <v>0</v>
      </c>
      <c r="BB102" s="39">
        <v>0</v>
      </c>
      <c r="BC102" s="39">
        <v>0</v>
      </c>
      <c r="BD102" s="22" t="str">
        <f t="shared" si="10"/>
        <v/>
      </c>
      <c r="BE102" s="22">
        <f t="shared" si="13"/>
        <v>2440359.3199442518</v>
      </c>
      <c r="BF102" s="23"/>
    </row>
    <row r="103" spans="1:58" s="24" customFormat="1" ht="30" customHeight="1" x14ac:dyDescent="0.3">
      <c r="A103" s="31" t="str">
        <f>IF(C103=C102,"",COUNTIF($A$7:A102,"&gt;0")+1)</f>
        <v/>
      </c>
      <c r="B103" s="34" t="s">
        <v>176</v>
      </c>
      <c r="C103" s="45" t="s">
        <v>43</v>
      </c>
      <c r="D103" s="46" t="s">
        <v>44</v>
      </c>
      <c r="E103" s="35" t="str">
        <f t="shared" si="9"/>
        <v/>
      </c>
      <c r="F103" s="36" t="str">
        <f t="shared" si="8"/>
        <v/>
      </c>
      <c r="G103" s="36" t="s">
        <v>468</v>
      </c>
      <c r="H103" s="37" t="s">
        <v>292</v>
      </c>
      <c r="I103" s="38" t="s">
        <v>451</v>
      </c>
      <c r="J103" s="39"/>
      <c r="K103" s="40"/>
      <c r="L103" s="39"/>
      <c r="M103" s="40"/>
      <c r="N103" s="39"/>
      <c r="O103" s="40"/>
      <c r="P103" s="41"/>
      <c r="Q103" s="42"/>
      <c r="R103" s="41"/>
      <c r="S103" s="40"/>
      <c r="T103" s="41"/>
      <c r="U103" s="40"/>
      <c r="V103" s="41">
        <v>0</v>
      </c>
      <c r="W103" s="40" t="s">
        <v>165</v>
      </c>
      <c r="X103" s="41">
        <v>0</v>
      </c>
      <c r="Y103" s="40" t="s">
        <v>165</v>
      </c>
      <c r="Z103" s="42">
        <v>9.7199999999999995E-2</v>
      </c>
      <c r="AA103" s="42" t="s">
        <v>293</v>
      </c>
      <c r="AB103" s="42">
        <v>5042</v>
      </c>
      <c r="AC103" s="42" t="s">
        <v>159</v>
      </c>
      <c r="AD103" s="42">
        <v>63.72</v>
      </c>
      <c r="AE103" s="42" t="s">
        <v>294</v>
      </c>
      <c r="AF103" s="42">
        <v>321276.24</v>
      </c>
      <c r="AG103" s="42" t="s">
        <v>295</v>
      </c>
      <c r="AH103" s="42">
        <v>31</v>
      </c>
      <c r="AI103" s="42" t="s">
        <v>4</v>
      </c>
      <c r="AJ103" s="42">
        <v>298</v>
      </c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39">
        <v>9305.959057344</v>
      </c>
      <c r="AZ103" s="39">
        <v>0</v>
      </c>
      <c r="BA103" s="39">
        <v>0</v>
      </c>
      <c r="BB103" s="39">
        <v>0</v>
      </c>
      <c r="BC103" s="39">
        <v>0</v>
      </c>
      <c r="BD103" s="22" t="str">
        <f t="shared" si="10"/>
        <v/>
      </c>
      <c r="BE103" s="22">
        <f t="shared" si="13"/>
        <v>2440359.3199442518</v>
      </c>
      <c r="BF103" s="23"/>
    </row>
    <row r="104" spans="1:58" s="24" customFormat="1" ht="30" customHeight="1" x14ac:dyDescent="0.3">
      <c r="A104" s="31">
        <f>IF(C104=C103,"",COUNTIF($A$7:A103,"&gt;0")+1)</f>
        <v>27</v>
      </c>
      <c r="B104" s="34" t="s">
        <v>176</v>
      </c>
      <c r="C104" s="45" t="s">
        <v>45</v>
      </c>
      <c r="D104" s="46" t="s">
        <v>46</v>
      </c>
      <c r="E104" s="35" t="str">
        <f t="shared" si="9"/>
        <v>A</v>
      </c>
      <c r="F104" s="36" t="str">
        <f t="shared" si="8"/>
        <v/>
      </c>
      <c r="G104" s="36" t="s">
        <v>310</v>
      </c>
      <c r="H104" s="37" t="s">
        <v>5</v>
      </c>
      <c r="I104" s="38" t="s">
        <v>160</v>
      </c>
      <c r="J104" s="39">
        <v>14259.999</v>
      </c>
      <c r="K104" s="40" t="s">
        <v>161</v>
      </c>
      <c r="L104" s="39">
        <v>34.39</v>
      </c>
      <c r="M104" s="40" t="s">
        <v>162</v>
      </c>
      <c r="N104" s="39">
        <v>55.341999999999999</v>
      </c>
      <c r="O104" s="40" t="s">
        <v>163</v>
      </c>
      <c r="P104" s="41">
        <v>0</v>
      </c>
      <c r="Q104" s="42" t="s">
        <v>164</v>
      </c>
      <c r="R104" s="41">
        <v>100</v>
      </c>
      <c r="S104" s="40" t="s">
        <v>165</v>
      </c>
      <c r="T104" s="41">
        <v>100</v>
      </c>
      <c r="U104" s="40" t="s">
        <v>165</v>
      </c>
      <c r="V104" s="41">
        <v>0</v>
      </c>
      <c r="W104" s="40" t="s">
        <v>165</v>
      </c>
      <c r="X104" s="41">
        <v>0</v>
      </c>
      <c r="Y104" s="40" t="s">
        <v>165</v>
      </c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39">
        <v>27139.792375588622</v>
      </c>
      <c r="AZ104" s="39">
        <v>0</v>
      </c>
      <c r="BA104" s="39">
        <v>0</v>
      </c>
      <c r="BB104" s="39">
        <v>490.40136560999997</v>
      </c>
      <c r="BC104" s="39">
        <v>0</v>
      </c>
      <c r="BD104" s="22">
        <f t="shared" si="10"/>
        <v>27139.792375588622</v>
      </c>
      <c r="BE104" s="22">
        <f t="shared" si="13"/>
        <v>27139.792375588622</v>
      </c>
      <c r="BF104" s="23"/>
    </row>
    <row r="105" spans="1:58" s="24" customFormat="1" ht="30" customHeight="1" x14ac:dyDescent="0.3">
      <c r="A105" s="31" t="str">
        <f>IF(C105=C104,"",COUNTIF($A$7:A104,"&gt;0")+1)</f>
        <v/>
      </c>
      <c r="B105" s="34" t="s">
        <v>176</v>
      </c>
      <c r="C105" s="33" t="s">
        <v>45</v>
      </c>
      <c r="D105" s="34" t="s">
        <v>46</v>
      </c>
      <c r="E105" s="35" t="str">
        <f t="shared" si="9"/>
        <v/>
      </c>
      <c r="F105" s="36" t="str">
        <f t="shared" si="8"/>
        <v/>
      </c>
      <c r="G105" s="36" t="s">
        <v>310</v>
      </c>
      <c r="H105" s="37" t="s">
        <v>5</v>
      </c>
      <c r="I105" s="38" t="s">
        <v>191</v>
      </c>
      <c r="J105" s="39">
        <v>826.596</v>
      </c>
      <c r="K105" s="40" t="s">
        <v>4</v>
      </c>
      <c r="L105" s="39">
        <v>19.434000000000001</v>
      </c>
      <c r="M105" s="40" t="s">
        <v>167</v>
      </c>
      <c r="N105" s="39">
        <v>0</v>
      </c>
      <c r="O105" s="40" t="s">
        <v>163</v>
      </c>
      <c r="P105" s="41">
        <v>0</v>
      </c>
      <c r="Q105" s="42" t="s">
        <v>164</v>
      </c>
      <c r="R105" s="41">
        <v>100</v>
      </c>
      <c r="S105" s="40" t="s">
        <v>165</v>
      </c>
      <c r="T105" s="41">
        <v>100</v>
      </c>
      <c r="U105" s="40" t="s">
        <v>165</v>
      </c>
      <c r="V105" s="41">
        <v>100</v>
      </c>
      <c r="W105" s="40" t="s">
        <v>165</v>
      </c>
      <c r="X105" s="41">
        <v>0</v>
      </c>
      <c r="Y105" s="40" t="s">
        <v>165</v>
      </c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39">
        <v>0</v>
      </c>
      <c r="AZ105" s="39">
        <v>0</v>
      </c>
      <c r="BA105" s="39">
        <v>0</v>
      </c>
      <c r="BB105" s="39">
        <v>0</v>
      </c>
      <c r="BC105" s="39">
        <v>16.064066664000002</v>
      </c>
      <c r="BD105" s="22" t="str">
        <f t="shared" si="10"/>
        <v/>
      </c>
      <c r="BE105" s="22">
        <f t="shared" si="13"/>
        <v>27139.792375588622</v>
      </c>
      <c r="BF105" s="23"/>
    </row>
    <row r="106" spans="1:58" s="24" customFormat="1" ht="30" customHeight="1" x14ac:dyDescent="0.3">
      <c r="A106" s="31">
        <f>IF(C106=C105,"",COUNTIF($A$7:A105,"&gt;0")+1)</f>
        <v>28</v>
      </c>
      <c r="B106" s="34" t="s">
        <v>176</v>
      </c>
      <c r="C106" s="33" t="s">
        <v>47</v>
      </c>
      <c r="D106" s="34" t="s">
        <v>48</v>
      </c>
      <c r="E106" s="35" t="str">
        <f t="shared" si="9"/>
        <v>A</v>
      </c>
      <c r="F106" s="36" t="str">
        <f t="shared" si="8"/>
        <v>TAIP</v>
      </c>
      <c r="G106" s="36" t="s">
        <v>311</v>
      </c>
      <c r="H106" s="37" t="s">
        <v>5</v>
      </c>
      <c r="I106" s="38" t="s">
        <v>169</v>
      </c>
      <c r="J106" s="39">
        <v>100.22799999999999</v>
      </c>
      <c r="K106" s="40" t="s">
        <v>161</v>
      </c>
      <c r="L106" s="39">
        <v>33.49</v>
      </c>
      <c r="M106" s="40" t="s">
        <v>162</v>
      </c>
      <c r="N106" s="39">
        <v>55.23</v>
      </c>
      <c r="O106" s="40" t="s">
        <v>163</v>
      </c>
      <c r="P106" s="41">
        <v>0</v>
      </c>
      <c r="Q106" s="42" t="s">
        <v>164</v>
      </c>
      <c r="R106" s="41">
        <v>100</v>
      </c>
      <c r="S106" s="40" t="s">
        <v>165</v>
      </c>
      <c r="T106" s="41">
        <v>100</v>
      </c>
      <c r="U106" s="40" t="s">
        <v>165</v>
      </c>
      <c r="V106" s="41">
        <v>0</v>
      </c>
      <c r="W106" s="40" t="s">
        <v>165</v>
      </c>
      <c r="X106" s="41">
        <v>0</v>
      </c>
      <c r="Y106" s="40" t="s">
        <v>165</v>
      </c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39">
        <v>185.38699081559997</v>
      </c>
      <c r="AZ106" s="39">
        <v>0</v>
      </c>
      <c r="BA106" s="39">
        <v>0</v>
      </c>
      <c r="BB106" s="39">
        <v>3.3566357200000003</v>
      </c>
      <c r="BC106" s="39">
        <v>0</v>
      </c>
      <c r="BD106" s="22">
        <f t="shared" si="10"/>
        <v>185.38699081559997</v>
      </c>
      <c r="BE106" s="22">
        <f t="shared" si="13"/>
        <v>185.38699081559997</v>
      </c>
      <c r="BF106" s="23"/>
    </row>
    <row r="107" spans="1:58" s="24" customFormat="1" ht="30" customHeight="1" x14ac:dyDescent="0.3">
      <c r="A107" s="31" t="str">
        <f>IF(C107=C106,"",COUNTIF($A$7:A106,"&gt;0")+1)</f>
        <v/>
      </c>
      <c r="B107" s="34" t="s">
        <v>176</v>
      </c>
      <c r="C107" s="45" t="s">
        <v>47</v>
      </c>
      <c r="D107" s="46" t="s">
        <v>48</v>
      </c>
      <c r="E107" s="35" t="str">
        <f t="shared" si="9"/>
        <v/>
      </c>
      <c r="F107" s="36" t="str">
        <f t="shared" si="8"/>
        <v/>
      </c>
      <c r="G107" s="36" t="s">
        <v>311</v>
      </c>
      <c r="H107" s="37" t="s">
        <v>5</v>
      </c>
      <c r="I107" s="38" t="s">
        <v>197</v>
      </c>
      <c r="J107" s="39">
        <v>0</v>
      </c>
      <c r="K107" s="40" t="s">
        <v>4</v>
      </c>
      <c r="L107" s="39">
        <v>40.06</v>
      </c>
      <c r="M107" s="40" t="s">
        <v>167</v>
      </c>
      <c r="N107" s="39">
        <v>77.599999999999994</v>
      </c>
      <c r="O107" s="40" t="s">
        <v>163</v>
      </c>
      <c r="P107" s="41">
        <v>0</v>
      </c>
      <c r="Q107" s="42" t="s">
        <v>164</v>
      </c>
      <c r="R107" s="41">
        <v>100</v>
      </c>
      <c r="S107" s="40" t="s">
        <v>165</v>
      </c>
      <c r="T107" s="41">
        <v>100</v>
      </c>
      <c r="U107" s="40" t="s">
        <v>165</v>
      </c>
      <c r="V107" s="41">
        <v>0</v>
      </c>
      <c r="W107" s="40" t="s">
        <v>165</v>
      </c>
      <c r="X107" s="41">
        <v>0</v>
      </c>
      <c r="Y107" s="40" t="s">
        <v>165</v>
      </c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39">
        <v>0</v>
      </c>
      <c r="AZ107" s="39">
        <v>0</v>
      </c>
      <c r="BA107" s="39">
        <v>0</v>
      </c>
      <c r="BB107" s="39">
        <v>0</v>
      </c>
      <c r="BC107" s="39">
        <v>0</v>
      </c>
      <c r="BD107" s="22" t="str">
        <f t="shared" si="10"/>
        <v/>
      </c>
      <c r="BE107" s="22">
        <f t="shared" si="13"/>
        <v>185.38699081559997</v>
      </c>
      <c r="BF107" s="23"/>
    </row>
    <row r="108" spans="1:58" s="24" customFormat="1" ht="30" customHeight="1" x14ac:dyDescent="0.3">
      <c r="A108" s="31"/>
      <c r="B108" s="34" t="s">
        <v>176</v>
      </c>
      <c r="C108" s="45" t="s">
        <v>47</v>
      </c>
      <c r="D108" s="46" t="s">
        <v>48</v>
      </c>
      <c r="E108" s="35"/>
      <c r="F108" s="36"/>
      <c r="G108" s="36" t="s">
        <v>311</v>
      </c>
      <c r="H108" s="37" t="s">
        <v>5</v>
      </c>
      <c r="I108" s="38" t="s">
        <v>385</v>
      </c>
      <c r="J108" s="39">
        <v>0</v>
      </c>
      <c r="K108" s="40" t="s">
        <v>4</v>
      </c>
      <c r="L108" s="39">
        <v>8.1999999999999993</v>
      </c>
      <c r="M108" s="40" t="s">
        <v>167</v>
      </c>
      <c r="N108" s="39">
        <v>109.9</v>
      </c>
      <c r="O108" s="40" t="s">
        <v>171</v>
      </c>
      <c r="P108" s="41">
        <v>0</v>
      </c>
      <c r="Q108" s="42" t="s">
        <v>164</v>
      </c>
      <c r="R108" s="41">
        <v>100</v>
      </c>
      <c r="S108" s="40" t="s">
        <v>165</v>
      </c>
      <c r="T108" s="41">
        <v>100</v>
      </c>
      <c r="U108" s="40" t="s">
        <v>165</v>
      </c>
      <c r="V108" s="41">
        <v>100</v>
      </c>
      <c r="W108" s="40" t="s">
        <v>165</v>
      </c>
      <c r="X108" s="41">
        <v>0</v>
      </c>
      <c r="Y108" s="40" t="s">
        <v>165</v>
      </c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39">
        <v>0</v>
      </c>
      <c r="AZ108" s="39">
        <v>0</v>
      </c>
      <c r="BA108" s="39">
        <v>0</v>
      </c>
      <c r="BB108" s="39">
        <v>0</v>
      </c>
      <c r="BC108" s="39">
        <v>0</v>
      </c>
      <c r="BD108" s="22"/>
      <c r="BE108" s="22">
        <f t="shared" si="13"/>
        <v>185.38699081559997</v>
      </c>
      <c r="BF108" s="23"/>
    </row>
    <row r="109" spans="1:58" s="24" customFormat="1" ht="30" customHeight="1" x14ac:dyDescent="0.3">
      <c r="A109" s="31">
        <f>IF(C109=C107,"",COUNTIF($A$7:A107,"&gt;0")+1)</f>
        <v>29</v>
      </c>
      <c r="B109" s="34" t="s">
        <v>176</v>
      </c>
      <c r="C109" s="45" t="s">
        <v>49</v>
      </c>
      <c r="D109" s="46" t="s">
        <v>50</v>
      </c>
      <c r="E109" s="35" t="str">
        <f t="shared" si="9"/>
        <v>A</v>
      </c>
      <c r="F109" s="36" t="str">
        <f t="shared" si="8"/>
        <v>TAIP</v>
      </c>
      <c r="G109" s="36" t="s">
        <v>311</v>
      </c>
      <c r="H109" s="37" t="s">
        <v>5</v>
      </c>
      <c r="I109" s="38" t="s">
        <v>169</v>
      </c>
      <c r="J109" s="39">
        <v>2483.0709999999999</v>
      </c>
      <c r="K109" s="40" t="s">
        <v>161</v>
      </c>
      <c r="L109" s="39">
        <v>33.49</v>
      </c>
      <c r="M109" s="40" t="s">
        <v>162</v>
      </c>
      <c r="N109" s="39">
        <v>55.23</v>
      </c>
      <c r="O109" s="40" t="s">
        <v>163</v>
      </c>
      <c r="P109" s="41">
        <v>0</v>
      </c>
      <c r="Q109" s="42" t="s">
        <v>164</v>
      </c>
      <c r="R109" s="41">
        <v>100</v>
      </c>
      <c r="S109" s="40" t="s">
        <v>165</v>
      </c>
      <c r="T109" s="41">
        <v>100</v>
      </c>
      <c r="U109" s="40" t="s">
        <v>165</v>
      </c>
      <c r="V109" s="41">
        <v>0</v>
      </c>
      <c r="W109" s="40" t="s">
        <v>165</v>
      </c>
      <c r="X109" s="41">
        <v>0</v>
      </c>
      <c r="Y109" s="40" t="s">
        <v>165</v>
      </c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39">
        <v>4592.8189794416994</v>
      </c>
      <c r="AZ109" s="39">
        <v>0</v>
      </c>
      <c r="BA109" s="39">
        <v>0</v>
      </c>
      <c r="BB109" s="39">
        <v>83.158047789999998</v>
      </c>
      <c r="BC109" s="39">
        <v>0</v>
      </c>
      <c r="BD109" s="22">
        <f>IF(D109=D107,"",BE109)</f>
        <v>4592.8189794416994</v>
      </c>
      <c r="BE109" s="22">
        <f t="shared" si="13"/>
        <v>4592.8189794416994</v>
      </c>
      <c r="BF109" s="23"/>
    </row>
    <row r="110" spans="1:58" s="24" customFormat="1" ht="30" customHeight="1" x14ac:dyDescent="0.3">
      <c r="A110" s="31" t="str">
        <f>IF(C110=C109,"",COUNTIF($A$7:A109,"&gt;0")+1)</f>
        <v/>
      </c>
      <c r="B110" s="34" t="s">
        <v>176</v>
      </c>
      <c r="C110" s="33" t="s">
        <v>49</v>
      </c>
      <c r="D110" s="34" t="s">
        <v>50</v>
      </c>
      <c r="E110" s="35" t="str">
        <f t="shared" si="9"/>
        <v/>
      </c>
      <c r="F110" s="36" t="str">
        <f t="shared" si="8"/>
        <v/>
      </c>
      <c r="G110" s="36" t="s">
        <v>311</v>
      </c>
      <c r="H110" s="37" t="s">
        <v>5</v>
      </c>
      <c r="I110" s="38" t="s">
        <v>197</v>
      </c>
      <c r="J110" s="39">
        <v>0</v>
      </c>
      <c r="K110" s="40" t="s">
        <v>4</v>
      </c>
      <c r="L110" s="39">
        <v>40.06</v>
      </c>
      <c r="M110" s="40" t="s">
        <v>167</v>
      </c>
      <c r="N110" s="39">
        <v>77.599999999999994</v>
      </c>
      <c r="O110" s="40" t="s">
        <v>163</v>
      </c>
      <c r="P110" s="41">
        <v>0</v>
      </c>
      <c r="Q110" s="42" t="s">
        <v>164</v>
      </c>
      <c r="R110" s="41">
        <v>100</v>
      </c>
      <c r="S110" s="40" t="s">
        <v>165</v>
      </c>
      <c r="T110" s="41">
        <v>100</v>
      </c>
      <c r="U110" s="40" t="s">
        <v>165</v>
      </c>
      <c r="V110" s="41">
        <v>0</v>
      </c>
      <c r="W110" s="40" t="s">
        <v>165</v>
      </c>
      <c r="X110" s="41">
        <v>0</v>
      </c>
      <c r="Y110" s="40" t="s">
        <v>165</v>
      </c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39">
        <v>0</v>
      </c>
      <c r="AZ110" s="39">
        <v>0</v>
      </c>
      <c r="BA110" s="39">
        <v>0</v>
      </c>
      <c r="BB110" s="39">
        <v>0</v>
      </c>
      <c r="BC110" s="39">
        <v>0</v>
      </c>
      <c r="BD110" s="22" t="str">
        <f t="shared" si="10"/>
        <v/>
      </c>
      <c r="BE110" s="22">
        <f t="shared" si="13"/>
        <v>4592.8189794416994</v>
      </c>
      <c r="BF110" s="23"/>
    </row>
    <row r="111" spans="1:58" s="24" customFormat="1" ht="30" customHeight="1" x14ac:dyDescent="0.3">
      <c r="A111" s="31"/>
      <c r="B111" s="34" t="s">
        <v>176</v>
      </c>
      <c r="C111" s="33" t="s">
        <v>49</v>
      </c>
      <c r="D111" s="34" t="s">
        <v>50</v>
      </c>
      <c r="E111" s="35"/>
      <c r="F111" s="36"/>
      <c r="G111" s="36" t="s">
        <v>311</v>
      </c>
      <c r="H111" s="37" t="s">
        <v>5</v>
      </c>
      <c r="I111" s="38" t="s">
        <v>385</v>
      </c>
      <c r="J111" s="39">
        <v>5228.4799999999996</v>
      </c>
      <c r="K111" s="40" t="s">
        <v>4</v>
      </c>
      <c r="L111" s="39">
        <v>8.1999999999999993</v>
      </c>
      <c r="M111" s="40" t="s">
        <v>167</v>
      </c>
      <c r="N111" s="39">
        <v>109.9</v>
      </c>
      <c r="O111" s="40" t="s">
        <v>163</v>
      </c>
      <c r="P111" s="41">
        <v>0</v>
      </c>
      <c r="Q111" s="42" t="s">
        <v>164</v>
      </c>
      <c r="R111" s="41">
        <v>100</v>
      </c>
      <c r="S111" s="40" t="s">
        <v>165</v>
      </c>
      <c r="T111" s="41">
        <v>100</v>
      </c>
      <c r="U111" s="40" t="s">
        <v>165</v>
      </c>
      <c r="V111" s="41">
        <v>100</v>
      </c>
      <c r="W111" s="40" t="s">
        <v>165</v>
      </c>
      <c r="X111" s="41">
        <v>0</v>
      </c>
      <c r="Y111" s="40" t="s">
        <v>165</v>
      </c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39">
        <v>0</v>
      </c>
      <c r="AZ111" s="39">
        <v>4711.8016063999994</v>
      </c>
      <c r="BA111" s="39">
        <v>0</v>
      </c>
      <c r="BB111" s="39">
        <v>0</v>
      </c>
      <c r="BC111" s="39">
        <v>42.873535999999994</v>
      </c>
      <c r="BD111" s="22"/>
      <c r="BE111" s="22">
        <f t="shared" si="13"/>
        <v>4592.8189794416994</v>
      </c>
      <c r="BF111" s="23"/>
    </row>
    <row r="112" spans="1:58" s="24" customFormat="1" ht="30" customHeight="1" x14ac:dyDescent="0.3">
      <c r="A112" s="31">
        <f>IF(C112=C110,"",COUNTIF($A$7:A110,"&gt;0")+1)</f>
        <v>30</v>
      </c>
      <c r="B112" s="34" t="s">
        <v>176</v>
      </c>
      <c r="C112" s="33" t="s">
        <v>51</v>
      </c>
      <c r="D112" s="34" t="s">
        <v>52</v>
      </c>
      <c r="E112" s="35" t="str">
        <f t="shared" si="9"/>
        <v>A</v>
      </c>
      <c r="F112" s="36" t="str">
        <f t="shared" si="8"/>
        <v>TAIP</v>
      </c>
      <c r="G112" s="36" t="s">
        <v>311</v>
      </c>
      <c r="H112" s="37" t="s">
        <v>5</v>
      </c>
      <c r="I112" s="38" t="s">
        <v>169</v>
      </c>
      <c r="J112" s="39">
        <v>411.97699999999998</v>
      </c>
      <c r="K112" s="40" t="s">
        <v>161</v>
      </c>
      <c r="L112" s="39">
        <v>33.49</v>
      </c>
      <c r="M112" s="40" t="s">
        <v>162</v>
      </c>
      <c r="N112" s="39">
        <v>55.23</v>
      </c>
      <c r="O112" s="40" t="s">
        <v>163</v>
      </c>
      <c r="P112" s="41">
        <v>0</v>
      </c>
      <c r="Q112" s="42" t="s">
        <v>164</v>
      </c>
      <c r="R112" s="41">
        <v>100</v>
      </c>
      <c r="S112" s="40" t="s">
        <v>165</v>
      </c>
      <c r="T112" s="41">
        <v>100</v>
      </c>
      <c r="U112" s="40" t="s">
        <v>165</v>
      </c>
      <c r="V112" s="41">
        <v>0</v>
      </c>
      <c r="W112" s="40" t="s">
        <v>165</v>
      </c>
      <c r="X112" s="41">
        <v>0</v>
      </c>
      <c r="Y112" s="40" t="s">
        <v>165</v>
      </c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39">
        <v>762.01437038789993</v>
      </c>
      <c r="AZ112" s="39">
        <v>0</v>
      </c>
      <c r="BA112" s="39">
        <v>0</v>
      </c>
      <c r="BB112" s="39">
        <v>13.797109730000001</v>
      </c>
      <c r="BC112" s="39">
        <v>0</v>
      </c>
      <c r="BD112" s="22">
        <f>IF(D112=D110,"",BE112)</f>
        <v>762.01437038789993</v>
      </c>
      <c r="BE112" s="22">
        <f t="shared" si="13"/>
        <v>762.01437038789993</v>
      </c>
      <c r="BF112" s="23"/>
    </row>
    <row r="113" spans="1:58" s="24" customFormat="1" ht="30" customHeight="1" x14ac:dyDescent="0.3">
      <c r="A113" s="31" t="str">
        <f>IF(C113=C112,"",COUNTIF($A$7:A112,"&gt;0")+1)</f>
        <v/>
      </c>
      <c r="B113" s="34" t="s">
        <v>176</v>
      </c>
      <c r="C113" s="45" t="s">
        <v>51</v>
      </c>
      <c r="D113" s="46" t="s">
        <v>52</v>
      </c>
      <c r="E113" s="35" t="str">
        <f t="shared" si="9"/>
        <v/>
      </c>
      <c r="F113" s="36" t="str">
        <f t="shared" si="8"/>
        <v/>
      </c>
      <c r="G113" s="36" t="s">
        <v>311</v>
      </c>
      <c r="H113" s="37" t="s">
        <v>5</v>
      </c>
      <c r="I113" s="38" t="s">
        <v>191</v>
      </c>
      <c r="J113" s="39">
        <v>195.11600000000001</v>
      </c>
      <c r="K113" s="40" t="s">
        <v>161</v>
      </c>
      <c r="L113" s="39">
        <v>20</v>
      </c>
      <c r="M113" s="40" t="s">
        <v>162</v>
      </c>
      <c r="N113" s="39">
        <v>58.45</v>
      </c>
      <c r="O113" s="40" t="s">
        <v>163</v>
      </c>
      <c r="P113" s="41">
        <v>0</v>
      </c>
      <c r="Q113" s="42" t="s">
        <v>164</v>
      </c>
      <c r="R113" s="41">
        <v>100</v>
      </c>
      <c r="S113" s="40" t="s">
        <v>165</v>
      </c>
      <c r="T113" s="41">
        <v>100</v>
      </c>
      <c r="U113" s="40" t="s">
        <v>165</v>
      </c>
      <c r="V113" s="41">
        <v>100</v>
      </c>
      <c r="W113" s="40" t="s">
        <v>165</v>
      </c>
      <c r="X113" s="41">
        <v>0</v>
      </c>
      <c r="Y113" s="40" t="s">
        <v>165</v>
      </c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39">
        <v>0</v>
      </c>
      <c r="AZ113" s="39">
        <v>228.09060400000004</v>
      </c>
      <c r="BA113" s="39">
        <v>0</v>
      </c>
      <c r="BB113" s="39">
        <v>0</v>
      </c>
      <c r="BC113" s="39">
        <v>3.90232</v>
      </c>
      <c r="BD113" s="22" t="str">
        <f t="shared" si="10"/>
        <v/>
      </c>
      <c r="BE113" s="22">
        <f t="shared" si="13"/>
        <v>762.01437038789993</v>
      </c>
      <c r="BF113" s="23"/>
    </row>
    <row r="114" spans="1:58" s="24" customFormat="1" ht="30" customHeight="1" x14ac:dyDescent="0.3">
      <c r="A114" s="31" t="str">
        <f>IF(C114=C113,"",COUNTIF($A$7:A113,"&gt;0")+1)</f>
        <v/>
      </c>
      <c r="B114" s="34" t="s">
        <v>176</v>
      </c>
      <c r="C114" s="45" t="s">
        <v>51</v>
      </c>
      <c r="D114" s="46" t="s">
        <v>52</v>
      </c>
      <c r="E114" s="35" t="str">
        <f t="shared" si="9"/>
        <v/>
      </c>
      <c r="F114" s="36" t="str">
        <f t="shared" si="8"/>
        <v/>
      </c>
      <c r="G114" s="36" t="s">
        <v>311</v>
      </c>
      <c r="H114" s="37" t="s">
        <v>5</v>
      </c>
      <c r="I114" s="38" t="s">
        <v>387</v>
      </c>
      <c r="J114" s="39">
        <v>0</v>
      </c>
      <c r="K114" s="40" t="s">
        <v>4</v>
      </c>
      <c r="L114" s="39">
        <v>40.06</v>
      </c>
      <c r="M114" s="40" t="s">
        <v>167</v>
      </c>
      <c r="N114" s="39">
        <v>77.599999999999994</v>
      </c>
      <c r="O114" s="40" t="s">
        <v>163</v>
      </c>
      <c r="P114" s="41">
        <v>0</v>
      </c>
      <c r="Q114" s="42" t="s">
        <v>164</v>
      </c>
      <c r="R114" s="41">
        <v>100</v>
      </c>
      <c r="S114" s="40" t="s">
        <v>165</v>
      </c>
      <c r="T114" s="41">
        <v>100</v>
      </c>
      <c r="U114" s="40" t="s">
        <v>165</v>
      </c>
      <c r="V114" s="41">
        <v>0</v>
      </c>
      <c r="W114" s="40" t="s">
        <v>165</v>
      </c>
      <c r="X114" s="41">
        <v>0</v>
      </c>
      <c r="Y114" s="40" t="s">
        <v>165</v>
      </c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39">
        <v>0</v>
      </c>
      <c r="AZ114" s="39">
        <v>0</v>
      </c>
      <c r="BA114" s="39">
        <v>0</v>
      </c>
      <c r="BB114" s="39">
        <v>0</v>
      </c>
      <c r="BC114" s="39">
        <v>0</v>
      </c>
      <c r="BD114" s="22" t="str">
        <f t="shared" si="10"/>
        <v/>
      </c>
      <c r="BE114" s="22">
        <f t="shared" si="13"/>
        <v>762.01437038789993</v>
      </c>
      <c r="BF114" s="23"/>
    </row>
    <row r="115" spans="1:58" s="24" customFormat="1" ht="30" customHeight="1" x14ac:dyDescent="0.3">
      <c r="A115" s="31" t="str">
        <f>IF(C115=C114,"",COUNTIF($A$7:A114,"&gt;0")+1)</f>
        <v/>
      </c>
      <c r="B115" s="34" t="s">
        <v>176</v>
      </c>
      <c r="C115" s="45" t="s">
        <v>51</v>
      </c>
      <c r="D115" s="46" t="s">
        <v>52</v>
      </c>
      <c r="E115" s="35" t="str">
        <f t="shared" si="9"/>
        <v/>
      </c>
      <c r="F115" s="36" t="str">
        <f t="shared" si="8"/>
        <v/>
      </c>
      <c r="G115" s="36" t="s">
        <v>311</v>
      </c>
      <c r="H115" s="37" t="s">
        <v>5</v>
      </c>
      <c r="I115" s="38" t="s">
        <v>388</v>
      </c>
      <c r="J115" s="39">
        <v>4232.8500000000004</v>
      </c>
      <c r="K115" s="40" t="s">
        <v>4</v>
      </c>
      <c r="L115" s="39">
        <v>8.1999999999999993</v>
      </c>
      <c r="M115" s="40" t="s">
        <v>167</v>
      </c>
      <c r="N115" s="39">
        <v>109.9</v>
      </c>
      <c r="O115" s="40" t="s">
        <v>163</v>
      </c>
      <c r="P115" s="41">
        <v>0</v>
      </c>
      <c r="Q115" s="42" t="s">
        <v>164</v>
      </c>
      <c r="R115" s="41">
        <v>100</v>
      </c>
      <c r="S115" s="40" t="s">
        <v>165</v>
      </c>
      <c r="T115" s="41">
        <v>100</v>
      </c>
      <c r="U115" s="40" t="s">
        <v>165</v>
      </c>
      <c r="V115" s="41">
        <v>100</v>
      </c>
      <c r="W115" s="40" t="s">
        <v>165</v>
      </c>
      <c r="X115" s="41">
        <v>0</v>
      </c>
      <c r="Y115" s="40" t="s">
        <v>165</v>
      </c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39">
        <v>0</v>
      </c>
      <c r="AZ115" s="39">
        <v>3814.5597630000002</v>
      </c>
      <c r="BA115" s="39">
        <v>0</v>
      </c>
      <c r="BB115" s="39">
        <v>0</v>
      </c>
      <c r="BC115" s="39">
        <v>34.70937</v>
      </c>
      <c r="BD115" s="22" t="str">
        <f t="shared" si="10"/>
        <v/>
      </c>
      <c r="BE115" s="22">
        <f t="shared" si="13"/>
        <v>762.01437038789993</v>
      </c>
      <c r="BF115" s="23"/>
    </row>
    <row r="116" spans="1:58" s="24" customFormat="1" ht="30" customHeight="1" x14ac:dyDescent="0.3">
      <c r="A116" s="31">
        <f>IF(C116=C115,"",COUNTIF($A$7:A115,"&gt;0")+1)</f>
        <v>31</v>
      </c>
      <c r="B116" s="34" t="s">
        <v>176</v>
      </c>
      <c r="C116" s="45" t="s">
        <v>53</v>
      </c>
      <c r="D116" s="46" t="s">
        <v>54</v>
      </c>
      <c r="E116" s="35" t="str">
        <f t="shared" si="9"/>
        <v>A</v>
      </c>
      <c r="F116" s="36" t="str">
        <f t="shared" si="8"/>
        <v>TAIP</v>
      </c>
      <c r="G116" s="36" t="s">
        <v>311</v>
      </c>
      <c r="H116" s="37" t="s">
        <v>5</v>
      </c>
      <c r="I116" s="38" t="s">
        <v>169</v>
      </c>
      <c r="J116" s="39">
        <v>225.58600000000001</v>
      </c>
      <c r="K116" s="40" t="s">
        <v>161</v>
      </c>
      <c r="L116" s="39">
        <v>33.49</v>
      </c>
      <c r="M116" s="40" t="s">
        <v>162</v>
      </c>
      <c r="N116" s="39">
        <v>55.23</v>
      </c>
      <c r="O116" s="40" t="s">
        <v>163</v>
      </c>
      <c r="P116" s="41">
        <v>0</v>
      </c>
      <c r="Q116" s="40" t="s">
        <v>164</v>
      </c>
      <c r="R116" s="41">
        <v>100</v>
      </c>
      <c r="S116" s="40" t="s">
        <v>165</v>
      </c>
      <c r="T116" s="41">
        <v>100</v>
      </c>
      <c r="U116" s="40" t="s">
        <v>165</v>
      </c>
      <c r="V116" s="41">
        <v>0</v>
      </c>
      <c r="W116" s="40" t="s">
        <v>165</v>
      </c>
      <c r="X116" s="41">
        <v>0</v>
      </c>
      <c r="Y116" s="40" t="s">
        <v>165</v>
      </c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39">
        <v>417.25575398219996</v>
      </c>
      <c r="AZ116" s="39">
        <v>0</v>
      </c>
      <c r="BA116" s="39">
        <v>0</v>
      </c>
      <c r="BB116" s="39">
        <v>7.5548751400000009</v>
      </c>
      <c r="BC116" s="39">
        <v>0</v>
      </c>
      <c r="BD116" s="22">
        <f t="shared" si="10"/>
        <v>417.25575398219996</v>
      </c>
      <c r="BE116" s="22">
        <f t="shared" si="13"/>
        <v>417.25575398219996</v>
      </c>
      <c r="BF116" s="23"/>
    </row>
    <row r="117" spans="1:58" s="24" customFormat="1" ht="30" customHeight="1" x14ac:dyDescent="0.3">
      <c r="A117" s="31" t="str">
        <f>IF(C117=C116,"",COUNTIF($A$7:A116,"&gt;0")+1)</f>
        <v/>
      </c>
      <c r="B117" s="34" t="s">
        <v>176</v>
      </c>
      <c r="C117" s="33" t="s">
        <v>53</v>
      </c>
      <c r="D117" s="34" t="s">
        <v>54</v>
      </c>
      <c r="E117" s="35" t="str">
        <f t="shared" si="9"/>
        <v/>
      </c>
      <c r="F117" s="36" t="str">
        <f t="shared" si="8"/>
        <v/>
      </c>
      <c r="G117" s="36" t="s">
        <v>311</v>
      </c>
      <c r="H117" s="37" t="s">
        <v>5</v>
      </c>
      <c r="I117" s="38" t="s">
        <v>195</v>
      </c>
      <c r="J117" s="39">
        <v>0</v>
      </c>
      <c r="K117" s="40" t="s">
        <v>4</v>
      </c>
      <c r="L117" s="39">
        <v>44.79</v>
      </c>
      <c r="M117" s="40" t="s">
        <v>167</v>
      </c>
      <c r="N117" s="39">
        <v>72.89</v>
      </c>
      <c r="O117" s="40" t="s">
        <v>163</v>
      </c>
      <c r="P117" s="41">
        <v>0</v>
      </c>
      <c r="Q117" s="42" t="s">
        <v>164</v>
      </c>
      <c r="R117" s="41">
        <v>100</v>
      </c>
      <c r="S117" s="40" t="s">
        <v>165</v>
      </c>
      <c r="T117" s="41">
        <v>100</v>
      </c>
      <c r="U117" s="40" t="s">
        <v>165</v>
      </c>
      <c r="V117" s="41">
        <v>0</v>
      </c>
      <c r="W117" s="40" t="s">
        <v>165</v>
      </c>
      <c r="X117" s="41">
        <v>0</v>
      </c>
      <c r="Y117" s="40" t="s">
        <v>165</v>
      </c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39">
        <v>0</v>
      </c>
      <c r="AZ117" s="39">
        <v>0</v>
      </c>
      <c r="BA117" s="39">
        <v>0</v>
      </c>
      <c r="BB117" s="39">
        <v>0</v>
      </c>
      <c r="BC117" s="39">
        <v>0</v>
      </c>
      <c r="BD117" s="22" t="str">
        <f t="shared" si="10"/>
        <v/>
      </c>
      <c r="BE117" s="22">
        <f t="shared" si="13"/>
        <v>417.25575398219996</v>
      </c>
      <c r="BF117" s="23"/>
    </row>
    <row r="118" spans="1:58" s="24" customFormat="1" ht="30" customHeight="1" x14ac:dyDescent="0.3">
      <c r="A118" s="31">
        <f>IF(C118=C117,"",COUNTIF($A$7:A117,"&gt;0")+1)</f>
        <v>32</v>
      </c>
      <c r="B118" s="34" t="s">
        <v>176</v>
      </c>
      <c r="C118" s="33" t="s">
        <v>55</v>
      </c>
      <c r="D118" s="34" t="s">
        <v>56</v>
      </c>
      <c r="E118" s="35" t="str">
        <f t="shared" si="9"/>
        <v>A</v>
      </c>
      <c r="F118" s="36" t="str">
        <f t="shared" si="8"/>
        <v>TAIP</v>
      </c>
      <c r="G118" s="36" t="s">
        <v>311</v>
      </c>
      <c r="H118" s="37" t="s">
        <v>5</v>
      </c>
      <c r="I118" s="38" t="s">
        <v>169</v>
      </c>
      <c r="J118" s="39">
        <v>361.18900000000002</v>
      </c>
      <c r="K118" s="40" t="s">
        <v>161</v>
      </c>
      <c r="L118" s="39">
        <v>33.49</v>
      </c>
      <c r="M118" s="40" t="s">
        <v>162</v>
      </c>
      <c r="N118" s="39">
        <v>55.23</v>
      </c>
      <c r="O118" s="40" t="s">
        <v>163</v>
      </c>
      <c r="P118" s="41">
        <v>0</v>
      </c>
      <c r="Q118" s="42" t="s">
        <v>164</v>
      </c>
      <c r="R118" s="41">
        <v>100</v>
      </c>
      <c r="S118" s="40" t="s">
        <v>165</v>
      </c>
      <c r="T118" s="41">
        <v>100</v>
      </c>
      <c r="U118" s="40" t="s">
        <v>165</v>
      </c>
      <c r="V118" s="41">
        <v>0</v>
      </c>
      <c r="W118" s="40" t="s">
        <v>165</v>
      </c>
      <c r="X118" s="41">
        <v>0</v>
      </c>
      <c r="Y118" s="40" t="s">
        <v>165</v>
      </c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39">
        <v>668.07420906029995</v>
      </c>
      <c r="AZ118" s="39">
        <v>0</v>
      </c>
      <c r="BA118" s="39">
        <v>0</v>
      </c>
      <c r="BB118" s="39">
        <v>12.096219610000002</v>
      </c>
      <c r="BC118" s="39">
        <v>0</v>
      </c>
      <c r="BD118" s="22">
        <f t="shared" si="10"/>
        <v>668.07420906029995</v>
      </c>
      <c r="BE118" s="22">
        <f t="shared" si="13"/>
        <v>668.07420906029995</v>
      </c>
      <c r="BF118" s="23"/>
    </row>
    <row r="119" spans="1:58" s="24" customFormat="1" ht="30" customHeight="1" x14ac:dyDescent="0.3">
      <c r="A119" s="31" t="str">
        <f>IF(C119=C118,"",COUNTIF($A$7:A118,"&gt;0")+1)</f>
        <v/>
      </c>
      <c r="B119" s="34" t="s">
        <v>176</v>
      </c>
      <c r="C119" s="45" t="s">
        <v>55</v>
      </c>
      <c r="D119" s="46" t="s">
        <v>56</v>
      </c>
      <c r="E119" s="35" t="str">
        <f t="shared" si="9"/>
        <v/>
      </c>
      <c r="F119" s="36" t="str">
        <f t="shared" si="8"/>
        <v/>
      </c>
      <c r="G119" s="36" t="s">
        <v>311</v>
      </c>
      <c r="H119" s="37" t="s">
        <v>5</v>
      </c>
      <c r="I119" s="38" t="s">
        <v>386</v>
      </c>
      <c r="J119" s="39">
        <v>40567.416000000005</v>
      </c>
      <c r="K119" s="40" t="s">
        <v>4</v>
      </c>
      <c r="L119" s="39">
        <v>8.1999999999999993</v>
      </c>
      <c r="M119" s="40" t="s">
        <v>167</v>
      </c>
      <c r="N119" s="39">
        <v>109.9</v>
      </c>
      <c r="O119" s="40" t="s">
        <v>163</v>
      </c>
      <c r="P119" s="41">
        <v>0</v>
      </c>
      <c r="Q119" s="42" t="s">
        <v>164</v>
      </c>
      <c r="R119" s="41">
        <v>100</v>
      </c>
      <c r="S119" s="40" t="s">
        <v>165</v>
      </c>
      <c r="T119" s="41">
        <v>100</v>
      </c>
      <c r="U119" s="40" t="s">
        <v>165</v>
      </c>
      <c r="V119" s="41">
        <v>100</v>
      </c>
      <c r="W119" s="40" t="s">
        <v>165</v>
      </c>
      <c r="X119" s="41">
        <v>0</v>
      </c>
      <c r="Y119" s="40" t="s">
        <v>165</v>
      </c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39">
        <v>0</v>
      </c>
      <c r="AZ119" s="39">
        <v>36558.543950879997</v>
      </c>
      <c r="BA119" s="39">
        <v>0</v>
      </c>
      <c r="BB119" s="39">
        <v>0</v>
      </c>
      <c r="BC119" s="39">
        <v>332.65281119999997</v>
      </c>
      <c r="BD119" s="22" t="str">
        <f t="shared" si="10"/>
        <v/>
      </c>
      <c r="BE119" s="22">
        <f t="shared" si="13"/>
        <v>668.07420906029995</v>
      </c>
      <c r="BF119" s="23"/>
    </row>
    <row r="120" spans="1:58" s="24" customFormat="1" ht="30" customHeight="1" x14ac:dyDescent="0.3">
      <c r="A120" s="31">
        <f>IF(C120=C119,"",COUNTIF($A$7:A119,"&gt;0")+1)</f>
        <v>33</v>
      </c>
      <c r="B120" s="34" t="s">
        <v>176</v>
      </c>
      <c r="C120" s="45" t="s">
        <v>57</v>
      </c>
      <c r="D120" s="46" t="s">
        <v>58</v>
      </c>
      <c r="E120" s="35" t="str">
        <f t="shared" si="9"/>
        <v>A</v>
      </c>
      <c r="F120" s="36" t="str">
        <f t="shared" si="8"/>
        <v>TAIP</v>
      </c>
      <c r="G120" s="36" t="s">
        <v>315</v>
      </c>
      <c r="H120" s="37" t="s">
        <v>5</v>
      </c>
      <c r="I120" s="38" t="s">
        <v>160</v>
      </c>
      <c r="J120" s="39">
        <v>143.56</v>
      </c>
      <c r="K120" s="40" t="s">
        <v>161</v>
      </c>
      <c r="L120" s="39">
        <v>33.49</v>
      </c>
      <c r="M120" s="40" t="s">
        <v>162</v>
      </c>
      <c r="N120" s="39">
        <v>55.23</v>
      </c>
      <c r="O120" s="40" t="s">
        <v>163</v>
      </c>
      <c r="P120" s="41">
        <v>0</v>
      </c>
      <c r="Q120" s="40" t="s">
        <v>164</v>
      </c>
      <c r="R120" s="41">
        <v>100</v>
      </c>
      <c r="S120" s="40" t="s">
        <v>165</v>
      </c>
      <c r="T120" s="41">
        <v>100</v>
      </c>
      <c r="U120" s="40" t="s">
        <v>165</v>
      </c>
      <c r="V120" s="41">
        <v>0</v>
      </c>
      <c r="W120" s="40" t="s">
        <v>165</v>
      </c>
      <c r="X120" s="41">
        <v>0</v>
      </c>
      <c r="Y120" s="40" t="s">
        <v>165</v>
      </c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39">
        <v>265.5</v>
      </c>
      <c r="AZ120" s="39">
        <v>0</v>
      </c>
      <c r="BA120" s="39">
        <v>0</v>
      </c>
      <c r="BB120" s="39">
        <v>4.8099999999999996</v>
      </c>
      <c r="BC120" s="39">
        <v>0</v>
      </c>
      <c r="BD120" s="22">
        <f t="shared" si="10"/>
        <v>265.5</v>
      </c>
      <c r="BE120" s="22">
        <f t="shared" si="13"/>
        <v>265.5</v>
      </c>
      <c r="BF120" s="23"/>
    </row>
    <row r="121" spans="1:58" s="28" customFormat="1" ht="30" customHeight="1" x14ac:dyDescent="0.3">
      <c r="A121" s="31">
        <f>IF(C121=C120,"",COUNTIF($A$7:A120,"&gt;0")+1)</f>
        <v>34</v>
      </c>
      <c r="B121" s="34" t="s">
        <v>176</v>
      </c>
      <c r="C121" s="33" t="s">
        <v>59</v>
      </c>
      <c r="D121" s="34" t="s">
        <v>60</v>
      </c>
      <c r="E121" s="35" t="str">
        <f t="shared" si="9"/>
        <v>A</v>
      </c>
      <c r="F121" s="36" t="str">
        <f t="shared" si="8"/>
        <v>TAIP</v>
      </c>
      <c r="G121" s="36" t="s">
        <v>311</v>
      </c>
      <c r="H121" s="37" t="s">
        <v>5</v>
      </c>
      <c r="I121" s="38" t="s">
        <v>277</v>
      </c>
      <c r="J121" s="39">
        <v>1391.8489999999999</v>
      </c>
      <c r="K121" s="40" t="s">
        <v>161</v>
      </c>
      <c r="L121" s="39">
        <v>33.49</v>
      </c>
      <c r="M121" s="40" t="s">
        <v>162</v>
      </c>
      <c r="N121" s="39">
        <v>55.23</v>
      </c>
      <c r="O121" s="40" t="s">
        <v>163</v>
      </c>
      <c r="P121" s="41">
        <v>0</v>
      </c>
      <c r="Q121" s="52" t="s">
        <v>164</v>
      </c>
      <c r="R121" s="41">
        <v>100</v>
      </c>
      <c r="S121" s="40" t="s">
        <v>165</v>
      </c>
      <c r="T121" s="41">
        <v>100</v>
      </c>
      <c r="U121" s="40" t="s">
        <v>165</v>
      </c>
      <c r="V121" s="41">
        <v>0</v>
      </c>
      <c r="W121" s="40" t="s">
        <v>165</v>
      </c>
      <c r="X121" s="41">
        <v>0</v>
      </c>
      <c r="Y121" s="40" t="s">
        <v>165</v>
      </c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39">
        <v>2574.4372608423</v>
      </c>
      <c r="AZ121" s="39">
        <v>0</v>
      </c>
      <c r="BA121" s="39">
        <v>0</v>
      </c>
      <c r="BB121" s="39">
        <v>46.613023009999999</v>
      </c>
      <c r="BC121" s="39">
        <v>0</v>
      </c>
      <c r="BD121" s="22">
        <f t="shared" si="10"/>
        <v>2574.4372608423</v>
      </c>
      <c r="BE121" s="22">
        <f t="shared" si="13"/>
        <v>2574.4372608423</v>
      </c>
      <c r="BF121" s="23"/>
    </row>
    <row r="122" spans="1:58" s="24" customFormat="1" ht="30" customHeight="1" x14ac:dyDescent="0.3">
      <c r="A122" s="31" t="str">
        <f>IF(C122=C121,"",COUNTIF($A$7:A121,"&gt;0")+1)</f>
        <v/>
      </c>
      <c r="B122" s="34" t="s">
        <v>176</v>
      </c>
      <c r="C122" s="45" t="s">
        <v>59</v>
      </c>
      <c r="D122" s="46" t="s">
        <v>60</v>
      </c>
      <c r="E122" s="35" t="str">
        <f t="shared" si="9"/>
        <v/>
      </c>
      <c r="F122" s="36" t="str">
        <f t="shared" si="8"/>
        <v/>
      </c>
      <c r="G122" s="36" t="s">
        <v>311</v>
      </c>
      <c r="H122" s="37" t="s">
        <v>5</v>
      </c>
      <c r="I122" s="38" t="s">
        <v>278</v>
      </c>
      <c r="J122" s="39">
        <v>0</v>
      </c>
      <c r="K122" s="40" t="s">
        <v>4</v>
      </c>
      <c r="L122" s="39">
        <v>43.07</v>
      </c>
      <c r="M122" s="40" t="s">
        <v>167</v>
      </c>
      <c r="N122" s="39">
        <v>72.89</v>
      </c>
      <c r="O122" s="40" t="s">
        <v>163</v>
      </c>
      <c r="P122" s="41">
        <v>0</v>
      </c>
      <c r="Q122" s="42" t="s">
        <v>164</v>
      </c>
      <c r="R122" s="41">
        <v>100</v>
      </c>
      <c r="S122" s="40" t="s">
        <v>165</v>
      </c>
      <c r="T122" s="41">
        <v>100</v>
      </c>
      <c r="U122" s="40" t="s">
        <v>165</v>
      </c>
      <c r="V122" s="41">
        <v>0</v>
      </c>
      <c r="W122" s="40" t="s">
        <v>165</v>
      </c>
      <c r="X122" s="41">
        <v>0</v>
      </c>
      <c r="Y122" s="40" t="s">
        <v>165</v>
      </c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39">
        <v>0</v>
      </c>
      <c r="AZ122" s="39">
        <v>0</v>
      </c>
      <c r="BA122" s="39">
        <v>0</v>
      </c>
      <c r="BB122" s="39">
        <v>0</v>
      </c>
      <c r="BC122" s="39">
        <v>0</v>
      </c>
      <c r="BD122" s="22" t="str">
        <f t="shared" si="10"/>
        <v/>
      </c>
      <c r="BE122" s="22">
        <f t="shared" si="13"/>
        <v>2574.4372608423</v>
      </c>
      <c r="BF122" s="23"/>
    </row>
    <row r="123" spans="1:58" s="24" customFormat="1" ht="30" customHeight="1" x14ac:dyDescent="0.3">
      <c r="A123" s="31" t="str">
        <f>IF(C123=C122,"",COUNTIF($A$7:A122,"&gt;0")+1)</f>
        <v/>
      </c>
      <c r="B123" s="34" t="s">
        <v>176</v>
      </c>
      <c r="C123" s="45" t="s">
        <v>59</v>
      </c>
      <c r="D123" s="46" t="s">
        <v>60</v>
      </c>
      <c r="E123" s="35" t="str">
        <f t="shared" si="9"/>
        <v/>
      </c>
      <c r="F123" s="36" t="str">
        <f t="shared" si="8"/>
        <v/>
      </c>
      <c r="G123" s="36" t="s">
        <v>311</v>
      </c>
      <c r="H123" s="37" t="s">
        <v>5</v>
      </c>
      <c r="I123" s="38" t="s">
        <v>279</v>
      </c>
      <c r="J123" s="39">
        <v>0</v>
      </c>
      <c r="K123" s="40" t="s">
        <v>4</v>
      </c>
      <c r="L123" s="39">
        <v>40.06</v>
      </c>
      <c r="M123" s="40" t="s">
        <v>167</v>
      </c>
      <c r="N123" s="39">
        <v>77.599999999999994</v>
      </c>
      <c r="O123" s="40" t="s">
        <v>163</v>
      </c>
      <c r="P123" s="41">
        <v>0</v>
      </c>
      <c r="Q123" s="42" t="s">
        <v>164</v>
      </c>
      <c r="R123" s="41">
        <v>100</v>
      </c>
      <c r="S123" s="40" t="s">
        <v>165</v>
      </c>
      <c r="T123" s="41">
        <v>100</v>
      </c>
      <c r="U123" s="40" t="s">
        <v>165</v>
      </c>
      <c r="V123" s="41">
        <v>0</v>
      </c>
      <c r="W123" s="40" t="s">
        <v>165</v>
      </c>
      <c r="X123" s="41">
        <v>0</v>
      </c>
      <c r="Y123" s="40" t="s">
        <v>165</v>
      </c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39">
        <v>0</v>
      </c>
      <c r="AZ123" s="39">
        <v>0</v>
      </c>
      <c r="BA123" s="39">
        <v>0</v>
      </c>
      <c r="BB123" s="39">
        <v>0</v>
      </c>
      <c r="BC123" s="39">
        <v>0</v>
      </c>
      <c r="BD123" s="22" t="str">
        <f t="shared" si="10"/>
        <v/>
      </c>
      <c r="BE123" s="22">
        <f t="shared" si="13"/>
        <v>2574.4372608423</v>
      </c>
      <c r="BF123" s="23"/>
    </row>
    <row r="124" spans="1:58" s="24" customFormat="1" ht="30" customHeight="1" x14ac:dyDescent="0.3">
      <c r="A124" s="31">
        <f>IF(C124=C123,"",COUNTIF($A$7:A123,"&gt;0")+1)</f>
        <v>35</v>
      </c>
      <c r="B124" s="34" t="s">
        <v>176</v>
      </c>
      <c r="C124" s="45" t="s">
        <v>61</v>
      </c>
      <c r="D124" s="46" t="s">
        <v>62</v>
      </c>
      <c r="E124" s="35" t="str">
        <f t="shared" si="9"/>
        <v>A</v>
      </c>
      <c r="F124" s="36" t="str">
        <f t="shared" si="8"/>
        <v>TAIP</v>
      </c>
      <c r="G124" s="36" t="s">
        <v>311</v>
      </c>
      <c r="H124" s="37" t="s">
        <v>5</v>
      </c>
      <c r="I124" s="38" t="s">
        <v>160</v>
      </c>
      <c r="J124" s="39">
        <v>4.0000000000000001E-3</v>
      </c>
      <c r="K124" s="40" t="s">
        <v>161</v>
      </c>
      <c r="L124" s="39">
        <v>33.49</v>
      </c>
      <c r="M124" s="40" t="s">
        <v>162</v>
      </c>
      <c r="N124" s="39">
        <v>55.23</v>
      </c>
      <c r="O124" s="40" t="s">
        <v>163</v>
      </c>
      <c r="P124" s="41">
        <v>0</v>
      </c>
      <c r="Q124" s="42" t="s">
        <v>164</v>
      </c>
      <c r="R124" s="41">
        <v>100</v>
      </c>
      <c r="S124" s="40" t="s">
        <v>165</v>
      </c>
      <c r="T124" s="41">
        <v>100</v>
      </c>
      <c r="U124" s="40" t="s">
        <v>165</v>
      </c>
      <c r="V124" s="41">
        <v>0</v>
      </c>
      <c r="W124" s="40" t="s">
        <v>165</v>
      </c>
      <c r="X124" s="41">
        <v>0</v>
      </c>
      <c r="Y124" s="40" t="s">
        <v>165</v>
      </c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39">
        <v>7.3986107999999993E-3</v>
      </c>
      <c r="AZ124" s="39">
        <v>0</v>
      </c>
      <c r="BA124" s="39">
        <v>0</v>
      </c>
      <c r="BB124" s="39">
        <v>1.3396000000000003E-4</v>
      </c>
      <c r="BC124" s="39">
        <v>0</v>
      </c>
      <c r="BD124" s="22">
        <f t="shared" si="10"/>
        <v>7.3986107999999993E-3</v>
      </c>
      <c r="BE124" s="22">
        <f t="shared" si="13"/>
        <v>7.3986107999999993E-3</v>
      </c>
      <c r="BF124" s="23"/>
    </row>
    <row r="125" spans="1:58" s="24" customFormat="1" ht="30" customHeight="1" x14ac:dyDescent="0.3">
      <c r="A125" s="31"/>
      <c r="B125" s="34" t="s">
        <v>176</v>
      </c>
      <c r="C125" s="45" t="s">
        <v>61</v>
      </c>
      <c r="D125" s="46" t="s">
        <v>62</v>
      </c>
      <c r="E125" s="35" t="str">
        <f t="shared" si="9"/>
        <v/>
      </c>
      <c r="F125" s="36"/>
      <c r="G125" s="36" t="s">
        <v>311</v>
      </c>
      <c r="H125" s="37" t="s">
        <v>5</v>
      </c>
      <c r="I125" s="38" t="s">
        <v>379</v>
      </c>
      <c r="J125" s="39">
        <v>0</v>
      </c>
      <c r="K125" s="40" t="s">
        <v>4</v>
      </c>
      <c r="L125" s="39">
        <v>40.06</v>
      </c>
      <c r="M125" s="40" t="s">
        <v>167</v>
      </c>
      <c r="N125" s="39">
        <v>77.599999999999994</v>
      </c>
      <c r="O125" s="40" t="s">
        <v>163</v>
      </c>
      <c r="P125" s="41">
        <v>0</v>
      </c>
      <c r="Q125" s="42" t="s">
        <v>164</v>
      </c>
      <c r="R125" s="41">
        <v>100</v>
      </c>
      <c r="S125" s="40" t="s">
        <v>165</v>
      </c>
      <c r="T125" s="41">
        <v>100</v>
      </c>
      <c r="U125" s="40" t="s">
        <v>165</v>
      </c>
      <c r="V125" s="41">
        <v>0</v>
      </c>
      <c r="W125" s="40" t="s">
        <v>165</v>
      </c>
      <c r="X125" s="41">
        <v>0</v>
      </c>
      <c r="Y125" s="40" t="s">
        <v>165</v>
      </c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39">
        <v>0</v>
      </c>
      <c r="AZ125" s="39">
        <v>0</v>
      </c>
      <c r="BA125" s="39">
        <v>0</v>
      </c>
      <c r="BB125" s="39">
        <v>0</v>
      </c>
      <c r="BC125" s="39">
        <v>0</v>
      </c>
      <c r="BD125" s="22"/>
      <c r="BE125" s="22">
        <f t="shared" si="13"/>
        <v>7.3986107999999993E-3</v>
      </c>
      <c r="BF125" s="23"/>
    </row>
    <row r="126" spans="1:58" s="24" customFormat="1" ht="30" customHeight="1" x14ac:dyDescent="0.3">
      <c r="A126" s="31" t="str">
        <f>IF(C126=C124,"",COUNTIF($A$7:A124,"&gt;0")+1)</f>
        <v/>
      </c>
      <c r="B126" s="34" t="s">
        <v>176</v>
      </c>
      <c r="C126" s="33" t="s">
        <v>61</v>
      </c>
      <c r="D126" s="34" t="s">
        <v>62</v>
      </c>
      <c r="E126" s="35" t="str">
        <f t="shared" si="9"/>
        <v/>
      </c>
      <c r="F126" s="36" t="str">
        <f t="shared" si="8"/>
        <v/>
      </c>
      <c r="G126" s="36" t="s">
        <v>311</v>
      </c>
      <c r="H126" s="37" t="s">
        <v>5</v>
      </c>
      <c r="I126" s="38" t="s">
        <v>216</v>
      </c>
      <c r="J126" s="39">
        <v>15169.42</v>
      </c>
      <c r="K126" s="40" t="s">
        <v>4</v>
      </c>
      <c r="L126" s="39">
        <v>15.6</v>
      </c>
      <c r="M126" s="40" t="s">
        <v>167</v>
      </c>
      <c r="N126" s="39">
        <v>0</v>
      </c>
      <c r="O126" s="40" t="s">
        <v>163</v>
      </c>
      <c r="P126" s="41">
        <v>0</v>
      </c>
      <c r="Q126" s="42" t="s">
        <v>164</v>
      </c>
      <c r="R126" s="41">
        <v>100</v>
      </c>
      <c r="S126" s="40" t="s">
        <v>165</v>
      </c>
      <c r="T126" s="41">
        <v>100</v>
      </c>
      <c r="U126" s="40" t="s">
        <v>165</v>
      </c>
      <c r="V126" s="41">
        <v>100</v>
      </c>
      <c r="W126" s="40" t="s">
        <v>165</v>
      </c>
      <c r="X126" s="41">
        <v>0</v>
      </c>
      <c r="Y126" s="40" t="s">
        <v>165</v>
      </c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39">
        <v>0</v>
      </c>
      <c r="AZ126" s="39">
        <v>0</v>
      </c>
      <c r="BA126" s="39">
        <v>0</v>
      </c>
      <c r="BB126" s="39">
        <v>0</v>
      </c>
      <c r="BC126" s="39">
        <v>236.64295199999998</v>
      </c>
      <c r="BD126" s="22" t="str">
        <f>IF(D126=D124,"",BE126)</f>
        <v/>
      </c>
      <c r="BE126" s="22">
        <f t="shared" si="13"/>
        <v>7.3986107999999993E-3</v>
      </c>
      <c r="BF126" s="23"/>
    </row>
    <row r="127" spans="1:58" s="24" customFormat="1" ht="30" customHeight="1" x14ac:dyDescent="0.3">
      <c r="A127" s="31">
        <f>IF(C127=C126,"",COUNTIF($A$7:A126,"&gt;0")+1)</f>
        <v>36</v>
      </c>
      <c r="B127" s="34" t="s">
        <v>176</v>
      </c>
      <c r="C127" s="33" t="s">
        <v>63</v>
      </c>
      <c r="D127" s="34" t="s">
        <v>64</v>
      </c>
      <c r="E127" s="35" t="str">
        <f t="shared" si="9"/>
        <v>A</v>
      </c>
      <c r="F127" s="36" t="str">
        <f t="shared" si="8"/>
        <v>TAIP</v>
      </c>
      <c r="G127" s="36" t="s">
        <v>311</v>
      </c>
      <c r="H127" s="37" t="s">
        <v>5</v>
      </c>
      <c r="I127" s="38" t="s">
        <v>169</v>
      </c>
      <c r="J127" s="39">
        <v>1002.724</v>
      </c>
      <c r="K127" s="40" t="s">
        <v>161</v>
      </c>
      <c r="L127" s="39">
        <v>33.49</v>
      </c>
      <c r="M127" s="40" t="s">
        <v>162</v>
      </c>
      <c r="N127" s="39">
        <v>55.23</v>
      </c>
      <c r="O127" s="40" t="s">
        <v>163</v>
      </c>
      <c r="P127" s="41">
        <v>0</v>
      </c>
      <c r="Q127" s="42" t="s">
        <v>164</v>
      </c>
      <c r="R127" s="41">
        <v>100</v>
      </c>
      <c r="S127" s="40" t="s">
        <v>165</v>
      </c>
      <c r="T127" s="41">
        <v>100</v>
      </c>
      <c r="U127" s="40" t="s">
        <v>165</v>
      </c>
      <c r="V127" s="41">
        <v>0</v>
      </c>
      <c r="W127" s="40" t="s">
        <v>165</v>
      </c>
      <c r="X127" s="41">
        <v>0</v>
      </c>
      <c r="Y127" s="40" t="s">
        <v>165</v>
      </c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39">
        <v>1854.6911539547998</v>
      </c>
      <c r="AZ127" s="39">
        <v>0</v>
      </c>
      <c r="BA127" s="39">
        <v>0</v>
      </c>
      <c r="BB127" s="39">
        <v>33.581226760000007</v>
      </c>
      <c r="BC127" s="39">
        <v>0</v>
      </c>
      <c r="BD127" s="22">
        <f t="shared" si="10"/>
        <v>1854.6911539547998</v>
      </c>
      <c r="BE127" s="22">
        <f t="shared" ref="BE127:BE156" si="14">SUMIF(D:D,D127,AY:AY)</f>
        <v>1854.6911539547998</v>
      </c>
      <c r="BF127" s="23"/>
    </row>
    <row r="128" spans="1:58" s="24" customFormat="1" ht="30" customHeight="1" x14ac:dyDescent="0.3">
      <c r="A128" s="31" t="str">
        <f>IF(C128=C127,"",COUNTIF($A$7:A127,"&gt;0")+1)</f>
        <v/>
      </c>
      <c r="B128" s="34" t="s">
        <v>176</v>
      </c>
      <c r="C128" s="45" t="s">
        <v>63</v>
      </c>
      <c r="D128" s="46" t="s">
        <v>64</v>
      </c>
      <c r="E128" s="35" t="str">
        <f t="shared" si="9"/>
        <v/>
      </c>
      <c r="F128" s="36" t="str">
        <f t="shared" si="8"/>
        <v/>
      </c>
      <c r="G128" s="36" t="s">
        <v>311</v>
      </c>
      <c r="H128" s="37" t="s">
        <v>5</v>
      </c>
      <c r="I128" s="38" t="s">
        <v>197</v>
      </c>
      <c r="J128" s="39">
        <v>0</v>
      </c>
      <c r="K128" s="40" t="s">
        <v>4</v>
      </c>
      <c r="L128" s="39">
        <v>40.06</v>
      </c>
      <c r="M128" s="40" t="s">
        <v>167</v>
      </c>
      <c r="N128" s="39">
        <v>77.599999999999994</v>
      </c>
      <c r="O128" s="40" t="s">
        <v>163</v>
      </c>
      <c r="P128" s="41">
        <v>0</v>
      </c>
      <c r="Q128" s="42" t="s">
        <v>164</v>
      </c>
      <c r="R128" s="41">
        <v>100</v>
      </c>
      <c r="S128" s="40" t="s">
        <v>165</v>
      </c>
      <c r="T128" s="41">
        <v>100</v>
      </c>
      <c r="U128" s="40" t="s">
        <v>165</v>
      </c>
      <c r="V128" s="41">
        <v>0</v>
      </c>
      <c r="W128" s="40" t="s">
        <v>165</v>
      </c>
      <c r="X128" s="41">
        <v>0</v>
      </c>
      <c r="Y128" s="40" t="s">
        <v>165</v>
      </c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39">
        <v>0</v>
      </c>
      <c r="AZ128" s="39">
        <v>0</v>
      </c>
      <c r="BA128" s="39">
        <v>0</v>
      </c>
      <c r="BB128" s="39">
        <v>0</v>
      </c>
      <c r="BC128" s="39">
        <v>0</v>
      </c>
      <c r="BD128" s="22" t="str">
        <f t="shared" si="10"/>
        <v/>
      </c>
      <c r="BE128" s="22">
        <f t="shared" si="14"/>
        <v>1854.6911539547998</v>
      </c>
      <c r="BF128" s="23"/>
    </row>
    <row r="129" spans="1:58" s="24" customFormat="1" ht="30" customHeight="1" x14ac:dyDescent="0.3">
      <c r="A129" s="31" t="str">
        <f>IF(C129=C128,"",COUNTIF($A$7:A128,"&gt;0")+1)</f>
        <v/>
      </c>
      <c r="B129" s="34" t="s">
        <v>176</v>
      </c>
      <c r="C129" s="45" t="s">
        <v>63</v>
      </c>
      <c r="D129" s="46" t="s">
        <v>64</v>
      </c>
      <c r="E129" s="35" t="str">
        <f t="shared" si="9"/>
        <v/>
      </c>
      <c r="F129" s="36" t="str">
        <f t="shared" si="8"/>
        <v/>
      </c>
      <c r="G129" s="36" t="s">
        <v>311</v>
      </c>
      <c r="H129" s="37" t="s">
        <v>5</v>
      </c>
      <c r="I129" s="38" t="s">
        <v>385</v>
      </c>
      <c r="J129" s="39">
        <v>70499.144</v>
      </c>
      <c r="K129" s="40" t="s">
        <v>4</v>
      </c>
      <c r="L129" s="39">
        <v>8.1999999999999993</v>
      </c>
      <c r="M129" s="40" t="s">
        <v>167</v>
      </c>
      <c r="N129" s="39">
        <v>109.9</v>
      </c>
      <c r="O129" s="40" t="s">
        <v>163</v>
      </c>
      <c r="P129" s="41">
        <v>0</v>
      </c>
      <c r="Q129" s="42" t="s">
        <v>164</v>
      </c>
      <c r="R129" s="41">
        <v>100</v>
      </c>
      <c r="S129" s="40" t="s">
        <v>165</v>
      </c>
      <c r="T129" s="41">
        <v>100</v>
      </c>
      <c r="U129" s="40" t="s">
        <v>165</v>
      </c>
      <c r="V129" s="41">
        <v>100</v>
      </c>
      <c r="W129" s="40" t="s">
        <v>165</v>
      </c>
      <c r="X129" s="41">
        <v>0</v>
      </c>
      <c r="Y129" s="40" t="s">
        <v>165</v>
      </c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39">
        <v>0</v>
      </c>
      <c r="AZ129" s="39">
        <v>63532.418589920002</v>
      </c>
      <c r="BA129" s="39">
        <v>0</v>
      </c>
      <c r="BB129" s="39">
        <v>0</v>
      </c>
      <c r="BC129" s="39">
        <v>578.09298079999985</v>
      </c>
      <c r="BD129" s="22" t="str">
        <f t="shared" si="10"/>
        <v/>
      </c>
      <c r="BE129" s="22">
        <f t="shared" si="14"/>
        <v>1854.6911539547998</v>
      </c>
      <c r="BF129" s="23"/>
    </row>
    <row r="130" spans="1:58" s="24" customFormat="1" ht="30" customHeight="1" x14ac:dyDescent="0.3">
      <c r="A130" s="31">
        <f>IF(C130=C129,"",COUNTIF($A$7:A129,"&gt;0")+1)</f>
        <v>37</v>
      </c>
      <c r="B130" s="34" t="s">
        <v>176</v>
      </c>
      <c r="C130" s="45" t="s">
        <v>65</v>
      </c>
      <c r="D130" s="46" t="s">
        <v>66</v>
      </c>
      <c r="E130" s="35" t="str">
        <f t="shared" si="9"/>
        <v>A</v>
      </c>
      <c r="F130" s="36" t="str">
        <f t="shared" si="8"/>
        <v>TAIP</v>
      </c>
      <c r="G130" s="36" t="s">
        <v>312</v>
      </c>
      <c r="H130" s="37" t="s">
        <v>5</v>
      </c>
      <c r="I130" s="38" t="s">
        <v>465</v>
      </c>
      <c r="J130" s="39">
        <v>359.37799999999999</v>
      </c>
      <c r="K130" s="40" t="s">
        <v>4</v>
      </c>
      <c r="L130" s="39">
        <v>40.06</v>
      </c>
      <c r="M130" s="40" t="s">
        <v>167</v>
      </c>
      <c r="N130" s="39">
        <v>77.599999999999994</v>
      </c>
      <c r="O130" s="40" t="s">
        <v>163</v>
      </c>
      <c r="P130" s="41">
        <v>0</v>
      </c>
      <c r="Q130" s="40" t="s">
        <v>164</v>
      </c>
      <c r="R130" s="41">
        <v>100</v>
      </c>
      <c r="S130" s="40" t="s">
        <v>165</v>
      </c>
      <c r="T130" s="41">
        <v>100</v>
      </c>
      <c r="U130" s="40" t="s">
        <v>165</v>
      </c>
      <c r="V130" s="41">
        <v>0</v>
      </c>
      <c r="W130" s="40" t="s">
        <v>165</v>
      </c>
      <c r="X130" s="41">
        <v>0</v>
      </c>
      <c r="Y130" s="40" t="s">
        <v>165</v>
      </c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39">
        <v>1117.182575968</v>
      </c>
      <c r="AZ130" s="39">
        <v>0</v>
      </c>
      <c r="BA130" s="39">
        <v>0</v>
      </c>
      <c r="BB130" s="39">
        <v>14.39668268</v>
      </c>
      <c r="BC130" s="39">
        <v>0</v>
      </c>
      <c r="BD130" s="22">
        <f t="shared" si="10"/>
        <v>3097.0327898026999</v>
      </c>
      <c r="BE130" s="22">
        <f t="shared" si="14"/>
        <v>3097.0327898026999</v>
      </c>
      <c r="BF130" s="23"/>
    </row>
    <row r="131" spans="1:58" s="24" customFormat="1" ht="30" customHeight="1" x14ac:dyDescent="0.3">
      <c r="A131" s="31" t="str">
        <f>IF(C131=C130,"",COUNTIF($A$7:A130,"&gt;0")+1)</f>
        <v/>
      </c>
      <c r="B131" s="34" t="s">
        <v>176</v>
      </c>
      <c r="C131" s="33" t="s">
        <v>65</v>
      </c>
      <c r="D131" s="34" t="s">
        <v>66</v>
      </c>
      <c r="E131" s="35" t="str">
        <f t="shared" si="9"/>
        <v/>
      </c>
      <c r="F131" s="36" t="str">
        <f t="shared" si="8"/>
        <v/>
      </c>
      <c r="G131" s="36" t="s">
        <v>312</v>
      </c>
      <c r="H131" s="37" t="s">
        <v>5</v>
      </c>
      <c r="I131" s="38" t="s">
        <v>252</v>
      </c>
      <c r="J131" s="39">
        <v>0</v>
      </c>
      <c r="K131" s="40" t="s">
        <v>4</v>
      </c>
      <c r="L131" s="39">
        <v>40.06</v>
      </c>
      <c r="M131" s="40" t="s">
        <v>167</v>
      </c>
      <c r="N131" s="39">
        <v>77.599999999999994</v>
      </c>
      <c r="O131" s="40" t="s">
        <v>163</v>
      </c>
      <c r="P131" s="41">
        <v>0</v>
      </c>
      <c r="Q131" s="42" t="s">
        <v>164</v>
      </c>
      <c r="R131" s="41">
        <v>100</v>
      </c>
      <c r="S131" s="40" t="s">
        <v>165</v>
      </c>
      <c r="T131" s="41">
        <v>100</v>
      </c>
      <c r="U131" s="40" t="s">
        <v>165</v>
      </c>
      <c r="V131" s="41">
        <v>0</v>
      </c>
      <c r="W131" s="40" t="s">
        <v>165</v>
      </c>
      <c r="X131" s="41">
        <v>0</v>
      </c>
      <c r="Y131" s="40" t="s">
        <v>165</v>
      </c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39">
        <v>0</v>
      </c>
      <c r="AZ131" s="39">
        <v>0</v>
      </c>
      <c r="BA131" s="39">
        <v>0</v>
      </c>
      <c r="BB131" s="39">
        <v>0</v>
      </c>
      <c r="BC131" s="39">
        <v>0</v>
      </c>
      <c r="BD131" s="22" t="str">
        <f t="shared" si="10"/>
        <v/>
      </c>
      <c r="BE131" s="22">
        <f t="shared" si="14"/>
        <v>3097.0327898026999</v>
      </c>
      <c r="BF131" s="23"/>
    </row>
    <row r="132" spans="1:58" s="24" customFormat="1" ht="30" customHeight="1" x14ac:dyDescent="0.3">
      <c r="A132" s="31" t="str">
        <f>IF(C132=C131,"",COUNTIF($A$7:A131,"&gt;0")+1)</f>
        <v/>
      </c>
      <c r="B132" s="34" t="s">
        <v>176</v>
      </c>
      <c r="C132" s="33" t="s">
        <v>65</v>
      </c>
      <c r="D132" s="34" t="s">
        <v>66</v>
      </c>
      <c r="E132" s="35" t="str">
        <f t="shared" si="9"/>
        <v/>
      </c>
      <c r="F132" s="36" t="str">
        <f t="shared" si="8"/>
        <v/>
      </c>
      <c r="G132" s="36" t="s">
        <v>312</v>
      </c>
      <c r="H132" s="37" t="s">
        <v>5</v>
      </c>
      <c r="I132" s="38" t="s">
        <v>253</v>
      </c>
      <c r="J132" s="39">
        <v>5.9799999999999995</v>
      </c>
      <c r="K132" s="40" t="s">
        <v>4</v>
      </c>
      <c r="L132" s="39">
        <v>40.06</v>
      </c>
      <c r="M132" s="40" t="s">
        <v>167</v>
      </c>
      <c r="N132" s="39">
        <v>77.599999999999994</v>
      </c>
      <c r="O132" s="40" t="s">
        <v>163</v>
      </c>
      <c r="P132" s="41">
        <v>0</v>
      </c>
      <c r="Q132" s="42" t="s">
        <v>164</v>
      </c>
      <c r="R132" s="41">
        <v>100</v>
      </c>
      <c r="S132" s="40" t="s">
        <v>165</v>
      </c>
      <c r="T132" s="41">
        <v>100</v>
      </c>
      <c r="U132" s="40" t="s">
        <v>165</v>
      </c>
      <c r="V132" s="41">
        <v>0</v>
      </c>
      <c r="W132" s="40" t="s">
        <v>165</v>
      </c>
      <c r="X132" s="41">
        <v>0</v>
      </c>
      <c r="Y132" s="40" t="s">
        <v>165</v>
      </c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39">
        <v>18.589762879999999</v>
      </c>
      <c r="AZ132" s="39">
        <v>0</v>
      </c>
      <c r="BA132" s="39">
        <v>0</v>
      </c>
      <c r="BB132" s="39">
        <v>0.23955879999999999</v>
      </c>
      <c r="BC132" s="39">
        <v>0</v>
      </c>
      <c r="BD132" s="22" t="str">
        <f t="shared" si="10"/>
        <v/>
      </c>
      <c r="BE132" s="22">
        <f t="shared" si="14"/>
        <v>3097.0327898026999</v>
      </c>
      <c r="BF132" s="23"/>
    </row>
    <row r="133" spans="1:58" s="24" customFormat="1" ht="30" customHeight="1" x14ac:dyDescent="0.3">
      <c r="A133" s="31" t="str">
        <f>IF(C133=C132,"",COUNTIF($A$7:A132,"&gt;0")+1)</f>
        <v/>
      </c>
      <c r="B133" s="34" t="s">
        <v>176</v>
      </c>
      <c r="C133" s="33" t="s">
        <v>65</v>
      </c>
      <c r="D133" s="34" t="s">
        <v>66</v>
      </c>
      <c r="E133" s="35" t="str">
        <f t="shared" si="9"/>
        <v/>
      </c>
      <c r="F133" s="36" t="str">
        <f t="shared" si="8"/>
        <v/>
      </c>
      <c r="G133" s="36" t="s">
        <v>312</v>
      </c>
      <c r="H133" s="37" t="s">
        <v>5</v>
      </c>
      <c r="I133" s="38" t="s">
        <v>254</v>
      </c>
      <c r="J133" s="39">
        <v>0.308</v>
      </c>
      <c r="K133" s="40" t="s">
        <v>4</v>
      </c>
      <c r="L133" s="39">
        <v>44.79</v>
      </c>
      <c r="M133" s="40" t="s">
        <v>167</v>
      </c>
      <c r="N133" s="39">
        <v>72.97</v>
      </c>
      <c r="O133" s="40" t="s">
        <v>163</v>
      </c>
      <c r="P133" s="41">
        <v>0</v>
      </c>
      <c r="Q133" s="42" t="s">
        <v>164</v>
      </c>
      <c r="R133" s="41">
        <v>100</v>
      </c>
      <c r="S133" s="40" t="s">
        <v>165</v>
      </c>
      <c r="T133" s="41">
        <v>100</v>
      </c>
      <c r="U133" s="40" t="s">
        <v>165</v>
      </c>
      <c r="V133" s="41">
        <v>0</v>
      </c>
      <c r="W133" s="40" t="s">
        <v>165</v>
      </c>
      <c r="X133" s="41">
        <v>0</v>
      </c>
      <c r="Y133" s="40" t="s">
        <v>165</v>
      </c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39">
        <v>1.0066445003999998</v>
      </c>
      <c r="AZ133" s="39">
        <v>0</v>
      </c>
      <c r="BA133" s="39">
        <v>0</v>
      </c>
      <c r="BB133" s="39">
        <v>1.379532E-2</v>
      </c>
      <c r="BC133" s="39">
        <v>0</v>
      </c>
      <c r="BD133" s="22" t="str">
        <f t="shared" si="10"/>
        <v/>
      </c>
      <c r="BE133" s="22">
        <f t="shared" si="14"/>
        <v>3097.0327898026999</v>
      </c>
      <c r="BF133" s="23"/>
    </row>
    <row r="134" spans="1:58" s="24" customFormat="1" ht="30" customHeight="1" x14ac:dyDescent="0.3">
      <c r="A134" s="31" t="str">
        <f>IF(C134=C133,"",COUNTIF($A$7:A133,"&gt;0")+1)</f>
        <v/>
      </c>
      <c r="B134" s="34" t="s">
        <v>176</v>
      </c>
      <c r="C134" s="33" t="s">
        <v>65</v>
      </c>
      <c r="D134" s="34" t="s">
        <v>66</v>
      </c>
      <c r="E134" s="35" t="str">
        <f t="shared" si="9"/>
        <v/>
      </c>
      <c r="F134" s="36" t="str">
        <f t="shared" si="8"/>
        <v/>
      </c>
      <c r="G134" s="36" t="s">
        <v>312</v>
      </c>
      <c r="H134" s="37" t="s">
        <v>5</v>
      </c>
      <c r="I134" s="38" t="s">
        <v>255</v>
      </c>
      <c r="J134" s="39">
        <v>26.866</v>
      </c>
      <c r="K134" s="40" t="s">
        <v>4</v>
      </c>
      <c r="L134" s="39">
        <v>40.06</v>
      </c>
      <c r="M134" s="40" t="s">
        <v>167</v>
      </c>
      <c r="N134" s="39">
        <v>77.599999999999994</v>
      </c>
      <c r="O134" s="40" t="s">
        <v>163</v>
      </c>
      <c r="P134" s="41">
        <v>0</v>
      </c>
      <c r="Q134" s="42" t="s">
        <v>164</v>
      </c>
      <c r="R134" s="41">
        <v>100</v>
      </c>
      <c r="S134" s="40" t="s">
        <v>165</v>
      </c>
      <c r="T134" s="41">
        <v>100</v>
      </c>
      <c r="U134" s="40" t="s">
        <v>165</v>
      </c>
      <c r="V134" s="41">
        <v>0</v>
      </c>
      <c r="W134" s="40" t="s">
        <v>165</v>
      </c>
      <c r="X134" s="41">
        <v>0</v>
      </c>
      <c r="Y134" s="40" t="s">
        <v>165</v>
      </c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39">
        <v>83.517152096000018</v>
      </c>
      <c r="AZ134" s="39">
        <v>0</v>
      </c>
      <c r="BA134" s="39">
        <v>0</v>
      </c>
      <c r="BB134" s="39">
        <v>1.07625196</v>
      </c>
      <c r="BC134" s="39">
        <v>0</v>
      </c>
      <c r="BD134" s="22" t="str">
        <f t="shared" si="10"/>
        <v/>
      </c>
      <c r="BE134" s="22">
        <f t="shared" si="14"/>
        <v>3097.0327898026999</v>
      </c>
      <c r="BF134" s="23"/>
    </row>
    <row r="135" spans="1:58" s="24" customFormat="1" ht="30" customHeight="1" x14ac:dyDescent="0.3">
      <c r="A135" s="31" t="str">
        <f>IF(C135=C134,"",COUNTIF($A$7:A134,"&gt;0")+1)</f>
        <v/>
      </c>
      <c r="B135" s="34" t="s">
        <v>176</v>
      </c>
      <c r="C135" s="33" t="s">
        <v>65</v>
      </c>
      <c r="D135" s="34" t="s">
        <v>66</v>
      </c>
      <c r="E135" s="35" t="str">
        <f t="shared" si="9"/>
        <v/>
      </c>
      <c r="F135" s="36" t="str">
        <f t="shared" si="8"/>
        <v/>
      </c>
      <c r="G135" s="36" t="s">
        <v>312</v>
      </c>
      <c r="H135" s="37" t="s">
        <v>5</v>
      </c>
      <c r="I135" s="38" t="s">
        <v>256</v>
      </c>
      <c r="J135" s="39">
        <v>0</v>
      </c>
      <c r="K135" s="40" t="s">
        <v>4</v>
      </c>
      <c r="L135" s="39">
        <v>11.72</v>
      </c>
      <c r="M135" s="40" t="s">
        <v>167</v>
      </c>
      <c r="N135" s="39">
        <v>104.34</v>
      </c>
      <c r="O135" s="40" t="s">
        <v>163</v>
      </c>
      <c r="P135" s="41">
        <v>0</v>
      </c>
      <c r="Q135" s="42" t="s">
        <v>164</v>
      </c>
      <c r="R135" s="41">
        <v>100</v>
      </c>
      <c r="S135" s="40" t="s">
        <v>165</v>
      </c>
      <c r="T135" s="41">
        <v>100</v>
      </c>
      <c r="U135" s="40" t="s">
        <v>165</v>
      </c>
      <c r="V135" s="41">
        <v>0</v>
      </c>
      <c r="W135" s="40" t="s">
        <v>165</v>
      </c>
      <c r="X135" s="41">
        <v>0</v>
      </c>
      <c r="Y135" s="40" t="s">
        <v>165</v>
      </c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39">
        <v>0</v>
      </c>
      <c r="AZ135" s="39">
        <v>0</v>
      </c>
      <c r="BA135" s="39">
        <v>0</v>
      </c>
      <c r="BB135" s="39">
        <v>0</v>
      </c>
      <c r="BC135" s="39">
        <v>0</v>
      </c>
      <c r="BD135" s="22" t="str">
        <f t="shared" si="10"/>
        <v/>
      </c>
      <c r="BE135" s="22">
        <f t="shared" si="14"/>
        <v>3097.0327898026999</v>
      </c>
      <c r="BF135" s="23"/>
    </row>
    <row r="136" spans="1:58" s="24" customFormat="1" ht="30" customHeight="1" x14ac:dyDescent="0.3">
      <c r="A136" s="31" t="str">
        <f>IF(C136=C135,"",COUNTIF($A$7:A135,"&gt;0")+1)</f>
        <v/>
      </c>
      <c r="B136" s="34" t="s">
        <v>176</v>
      </c>
      <c r="C136" s="33" t="s">
        <v>65</v>
      </c>
      <c r="D136" s="34" t="s">
        <v>66</v>
      </c>
      <c r="E136" s="35" t="str">
        <f t="shared" si="9"/>
        <v/>
      </c>
      <c r="F136" s="36" t="str">
        <f t="shared" ref="F136:F179" si="15">IF(BD136&lt;25000,"TAIP","")</f>
        <v/>
      </c>
      <c r="G136" s="36" t="s">
        <v>312</v>
      </c>
      <c r="H136" s="37" t="s">
        <v>5</v>
      </c>
      <c r="I136" s="38" t="s">
        <v>257</v>
      </c>
      <c r="J136" s="39">
        <v>241.93999999999994</v>
      </c>
      <c r="K136" s="40" t="s">
        <v>4</v>
      </c>
      <c r="L136" s="39">
        <v>15.6</v>
      </c>
      <c r="M136" s="40" t="s">
        <v>167</v>
      </c>
      <c r="N136" s="39">
        <v>0</v>
      </c>
      <c r="O136" s="40" t="s">
        <v>163</v>
      </c>
      <c r="P136" s="41">
        <v>0</v>
      </c>
      <c r="Q136" s="42" t="s">
        <v>164</v>
      </c>
      <c r="R136" s="41">
        <v>100</v>
      </c>
      <c r="S136" s="40" t="s">
        <v>165</v>
      </c>
      <c r="T136" s="41">
        <v>100</v>
      </c>
      <c r="U136" s="40" t="s">
        <v>165</v>
      </c>
      <c r="V136" s="41">
        <v>100</v>
      </c>
      <c r="W136" s="40" t="s">
        <v>165</v>
      </c>
      <c r="X136" s="41">
        <v>0</v>
      </c>
      <c r="Y136" s="40" t="s">
        <v>165</v>
      </c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39">
        <v>0</v>
      </c>
      <c r="AZ136" s="39">
        <v>0</v>
      </c>
      <c r="BA136" s="39">
        <v>0</v>
      </c>
      <c r="BB136" s="39">
        <v>0</v>
      </c>
      <c r="BC136" s="39">
        <v>3.7742639999999992</v>
      </c>
      <c r="BD136" s="22" t="str">
        <f t="shared" si="10"/>
        <v/>
      </c>
      <c r="BE136" s="22">
        <f t="shared" si="14"/>
        <v>3097.0327898026999</v>
      </c>
      <c r="BF136" s="23"/>
    </row>
    <row r="137" spans="1:58" s="24" customFormat="1" ht="30" customHeight="1" x14ac:dyDescent="0.3">
      <c r="A137" s="31" t="str">
        <f>IF(C137=C136,"",COUNTIF($A$7:A136,"&gt;0")+1)</f>
        <v/>
      </c>
      <c r="B137" s="34" t="s">
        <v>176</v>
      </c>
      <c r="C137" s="33" t="s">
        <v>65</v>
      </c>
      <c r="D137" s="34" t="s">
        <v>66</v>
      </c>
      <c r="E137" s="35" t="str">
        <f t="shared" si="9"/>
        <v/>
      </c>
      <c r="F137" s="36" t="str">
        <f t="shared" si="15"/>
        <v/>
      </c>
      <c r="G137" s="36" t="s">
        <v>312</v>
      </c>
      <c r="H137" s="37" t="s">
        <v>5</v>
      </c>
      <c r="I137" s="38" t="s">
        <v>389</v>
      </c>
      <c r="J137" s="39">
        <v>523.68299999999999</v>
      </c>
      <c r="K137" s="40" t="s">
        <v>4</v>
      </c>
      <c r="L137" s="39">
        <v>15.6</v>
      </c>
      <c r="M137" s="40" t="s">
        <v>167</v>
      </c>
      <c r="N137" s="39">
        <v>0</v>
      </c>
      <c r="O137" s="40" t="s">
        <v>163</v>
      </c>
      <c r="P137" s="41">
        <v>0</v>
      </c>
      <c r="Q137" s="40" t="s">
        <v>164</v>
      </c>
      <c r="R137" s="41">
        <v>100</v>
      </c>
      <c r="S137" s="40" t="s">
        <v>165</v>
      </c>
      <c r="T137" s="41">
        <v>100</v>
      </c>
      <c r="U137" s="40" t="s">
        <v>165</v>
      </c>
      <c r="V137" s="41">
        <v>100</v>
      </c>
      <c r="W137" s="40" t="s">
        <v>165</v>
      </c>
      <c r="X137" s="41">
        <v>0</v>
      </c>
      <c r="Y137" s="40" t="s">
        <v>165</v>
      </c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39">
        <v>0</v>
      </c>
      <c r="AZ137" s="39">
        <v>0</v>
      </c>
      <c r="BA137" s="39">
        <v>0</v>
      </c>
      <c r="BB137" s="39">
        <v>0</v>
      </c>
      <c r="BC137" s="39">
        <v>8.1694547999999987</v>
      </c>
      <c r="BD137" s="22" t="str">
        <f t="shared" si="10"/>
        <v/>
      </c>
      <c r="BE137" s="22">
        <f t="shared" si="14"/>
        <v>3097.0327898026999</v>
      </c>
      <c r="BF137" s="23"/>
    </row>
    <row r="138" spans="1:58" s="24" customFormat="1" ht="30" customHeight="1" x14ac:dyDescent="0.3">
      <c r="A138" s="31" t="str">
        <f>IF(C138=C137,"",COUNTIF($A$7:A137,"&gt;0")+1)</f>
        <v/>
      </c>
      <c r="B138" s="34" t="s">
        <v>176</v>
      </c>
      <c r="C138" s="33" t="s">
        <v>65</v>
      </c>
      <c r="D138" s="34" t="s">
        <v>66</v>
      </c>
      <c r="E138" s="35" t="str">
        <f t="shared" si="9"/>
        <v/>
      </c>
      <c r="F138" s="36" t="str">
        <f t="shared" si="15"/>
        <v/>
      </c>
      <c r="G138" s="36" t="s">
        <v>309</v>
      </c>
      <c r="H138" s="37" t="s">
        <v>226</v>
      </c>
      <c r="I138" s="38" t="s">
        <v>390</v>
      </c>
      <c r="J138" s="39">
        <v>26723.783999999996</v>
      </c>
      <c r="K138" s="40" t="s">
        <v>4</v>
      </c>
      <c r="L138" s="39">
        <v>0</v>
      </c>
      <c r="M138" s="40" t="s">
        <v>164</v>
      </c>
      <c r="N138" s="39">
        <v>0.44</v>
      </c>
      <c r="O138" s="40" t="s">
        <v>171</v>
      </c>
      <c r="P138" s="41">
        <v>0</v>
      </c>
      <c r="Q138" s="40" t="s">
        <v>164</v>
      </c>
      <c r="R138" s="41">
        <v>100</v>
      </c>
      <c r="S138" s="40" t="s">
        <v>165</v>
      </c>
      <c r="T138" s="41">
        <v>9.4499999999999993</v>
      </c>
      <c r="U138" s="40" t="s">
        <v>165</v>
      </c>
      <c r="V138" s="41">
        <v>0</v>
      </c>
      <c r="W138" s="40" t="s">
        <v>165</v>
      </c>
      <c r="X138" s="41">
        <v>0</v>
      </c>
      <c r="Y138" s="40" t="s">
        <v>165</v>
      </c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39">
        <v>1111.1749387199998</v>
      </c>
      <c r="AZ138" s="39">
        <v>0</v>
      </c>
      <c r="BA138" s="39">
        <v>0</v>
      </c>
      <c r="BB138" s="39">
        <v>0</v>
      </c>
      <c r="BC138" s="39">
        <v>0</v>
      </c>
      <c r="BD138" s="22" t="str">
        <f t="shared" si="10"/>
        <v/>
      </c>
      <c r="BE138" s="22">
        <f t="shared" si="14"/>
        <v>3097.0327898026999</v>
      </c>
      <c r="BF138" s="23"/>
    </row>
    <row r="139" spans="1:58" s="24" customFormat="1" ht="30" customHeight="1" x14ac:dyDescent="0.3">
      <c r="A139" s="31" t="str">
        <f>IF(C139=C138,"",COUNTIF($A$7:A138,"&gt;0")+1)</f>
        <v/>
      </c>
      <c r="B139" s="34" t="s">
        <v>176</v>
      </c>
      <c r="C139" s="33" t="s">
        <v>65</v>
      </c>
      <c r="D139" s="34" t="s">
        <v>66</v>
      </c>
      <c r="E139" s="35" t="str">
        <f t="shared" si="9"/>
        <v/>
      </c>
      <c r="F139" s="36" t="str">
        <f t="shared" si="15"/>
        <v/>
      </c>
      <c r="G139" s="36" t="s">
        <v>309</v>
      </c>
      <c r="H139" s="37" t="s">
        <v>226</v>
      </c>
      <c r="I139" s="38" t="s">
        <v>391</v>
      </c>
      <c r="J139" s="39">
        <v>26723.783999999996</v>
      </c>
      <c r="K139" s="40" t="s">
        <v>4</v>
      </c>
      <c r="L139" s="39">
        <v>0</v>
      </c>
      <c r="M139" s="40" t="s">
        <v>164</v>
      </c>
      <c r="N139" s="39">
        <v>0.52200000000000002</v>
      </c>
      <c r="O139" s="40" t="s">
        <v>171</v>
      </c>
      <c r="P139" s="41">
        <v>0</v>
      </c>
      <c r="Q139" s="42" t="s">
        <v>164</v>
      </c>
      <c r="R139" s="41">
        <v>100</v>
      </c>
      <c r="S139" s="40" t="s">
        <v>165</v>
      </c>
      <c r="T139" s="41">
        <v>4.5999999999999996</v>
      </c>
      <c r="U139" s="40" t="s">
        <v>165</v>
      </c>
      <c r="V139" s="41">
        <v>0</v>
      </c>
      <c r="W139" s="40" t="s">
        <v>165</v>
      </c>
      <c r="X139" s="41">
        <v>0</v>
      </c>
      <c r="Y139" s="40" t="s">
        <v>165</v>
      </c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39">
        <v>641.69150140799991</v>
      </c>
      <c r="AZ139" s="39">
        <v>0</v>
      </c>
      <c r="BA139" s="39">
        <v>0</v>
      </c>
      <c r="BB139" s="39">
        <v>0</v>
      </c>
      <c r="BC139" s="39">
        <v>0</v>
      </c>
      <c r="BD139" s="22" t="str">
        <f t="shared" si="10"/>
        <v/>
      </c>
      <c r="BE139" s="22">
        <f t="shared" si="14"/>
        <v>3097.0327898026999</v>
      </c>
      <c r="BF139" s="23"/>
    </row>
    <row r="140" spans="1:58" s="24" customFormat="1" ht="30" customHeight="1" x14ac:dyDescent="0.3">
      <c r="A140" s="31" t="str">
        <f>IF(C140=C139,"",COUNTIF($A$7:A139,"&gt;0")+1)</f>
        <v/>
      </c>
      <c r="B140" s="34" t="s">
        <v>176</v>
      </c>
      <c r="C140" s="33" t="s">
        <v>65</v>
      </c>
      <c r="D140" s="34" t="s">
        <v>66</v>
      </c>
      <c r="E140" s="35" t="str">
        <f t="shared" si="9"/>
        <v/>
      </c>
      <c r="F140" s="36" t="str">
        <f t="shared" si="15"/>
        <v/>
      </c>
      <c r="G140" s="36" t="s">
        <v>309</v>
      </c>
      <c r="H140" s="37" t="s">
        <v>226</v>
      </c>
      <c r="I140" s="38" t="s">
        <v>392</v>
      </c>
      <c r="J140" s="39">
        <v>2811.6089999999999</v>
      </c>
      <c r="K140" s="40" t="s">
        <v>4</v>
      </c>
      <c r="L140" s="39">
        <v>0</v>
      </c>
      <c r="M140" s="40" t="s">
        <v>164</v>
      </c>
      <c r="N140" s="39">
        <v>0.78500000000000003</v>
      </c>
      <c r="O140" s="40" t="s">
        <v>171</v>
      </c>
      <c r="P140" s="41">
        <v>0</v>
      </c>
      <c r="Q140" s="42" t="s">
        <v>164</v>
      </c>
      <c r="R140" s="41">
        <v>100</v>
      </c>
      <c r="S140" s="40" t="s">
        <v>165</v>
      </c>
      <c r="T140" s="41">
        <v>3.7900000000000005</v>
      </c>
      <c r="U140" s="40" t="s">
        <v>165</v>
      </c>
      <c r="V140" s="41">
        <v>0</v>
      </c>
      <c r="W140" s="40" t="s">
        <v>165</v>
      </c>
      <c r="X140" s="41">
        <v>0</v>
      </c>
      <c r="Y140" s="40" t="s">
        <v>165</v>
      </c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39">
        <v>83.649585163500007</v>
      </c>
      <c r="AZ140" s="39">
        <v>0</v>
      </c>
      <c r="BA140" s="39">
        <v>0</v>
      </c>
      <c r="BB140" s="39">
        <v>0</v>
      </c>
      <c r="BC140" s="39">
        <v>0</v>
      </c>
      <c r="BD140" s="22" t="str">
        <f t="shared" si="10"/>
        <v/>
      </c>
      <c r="BE140" s="22">
        <f t="shared" si="14"/>
        <v>3097.0327898026999</v>
      </c>
      <c r="BF140" s="23"/>
    </row>
    <row r="141" spans="1:58" s="24" customFormat="1" ht="30" customHeight="1" x14ac:dyDescent="0.3">
      <c r="A141" s="31" t="str">
        <f>IF(C141=C140,"",COUNTIF($A$7:A140,"&gt;0")+1)</f>
        <v/>
      </c>
      <c r="B141" s="34" t="s">
        <v>176</v>
      </c>
      <c r="C141" s="33" t="s">
        <v>65</v>
      </c>
      <c r="D141" s="34" t="s">
        <v>66</v>
      </c>
      <c r="E141" s="35" t="str">
        <f t="shared" si="9"/>
        <v/>
      </c>
      <c r="F141" s="36" t="str">
        <f t="shared" si="15"/>
        <v/>
      </c>
      <c r="G141" s="36" t="s">
        <v>309</v>
      </c>
      <c r="H141" s="37" t="s">
        <v>226</v>
      </c>
      <c r="I141" s="38" t="s">
        <v>393</v>
      </c>
      <c r="J141" s="39">
        <v>2811.6089999999999</v>
      </c>
      <c r="K141" s="40" t="s">
        <v>4</v>
      </c>
      <c r="L141" s="39">
        <v>0</v>
      </c>
      <c r="M141" s="40" t="s">
        <v>164</v>
      </c>
      <c r="N141" s="39">
        <v>1.0920000000000001</v>
      </c>
      <c r="O141" s="40" t="s">
        <v>171</v>
      </c>
      <c r="P141" s="41">
        <v>0</v>
      </c>
      <c r="Q141" s="42" t="s">
        <v>164</v>
      </c>
      <c r="R141" s="41">
        <v>100</v>
      </c>
      <c r="S141" s="40" t="s">
        <v>165</v>
      </c>
      <c r="T141" s="41">
        <v>1.31</v>
      </c>
      <c r="U141" s="40" t="s">
        <v>165</v>
      </c>
      <c r="V141" s="41">
        <v>0</v>
      </c>
      <c r="W141" s="40" t="s">
        <v>165</v>
      </c>
      <c r="X141" s="41">
        <v>0</v>
      </c>
      <c r="Y141" s="40" t="s">
        <v>165</v>
      </c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39">
        <v>40.220629066800001</v>
      </c>
      <c r="AZ141" s="39">
        <v>0</v>
      </c>
      <c r="BA141" s="39">
        <v>0</v>
      </c>
      <c r="BB141" s="39">
        <v>0</v>
      </c>
      <c r="BC141" s="39">
        <v>0</v>
      </c>
      <c r="BD141" s="22" t="str">
        <f t="shared" si="10"/>
        <v/>
      </c>
      <c r="BE141" s="22">
        <f t="shared" si="14"/>
        <v>3097.0327898026999</v>
      </c>
      <c r="BF141" s="23"/>
    </row>
    <row r="142" spans="1:58" s="24" customFormat="1" ht="30" customHeight="1" x14ac:dyDescent="0.3">
      <c r="A142" s="31" t="str">
        <f>IF(C142=C141,"",COUNTIF($A$7:A141,"&gt;0")+1)</f>
        <v/>
      </c>
      <c r="B142" s="34" t="s">
        <v>176</v>
      </c>
      <c r="C142" s="33" t="s">
        <v>65</v>
      </c>
      <c r="D142" s="34" t="s">
        <v>66</v>
      </c>
      <c r="E142" s="35" t="str">
        <f t="shared" si="9"/>
        <v/>
      </c>
      <c r="F142" s="36" t="str">
        <f t="shared" si="15"/>
        <v/>
      </c>
      <c r="G142" s="36" t="s">
        <v>312</v>
      </c>
      <c r="H142" s="37" t="s">
        <v>5</v>
      </c>
      <c r="I142" s="38" t="s">
        <v>394</v>
      </c>
      <c r="J142" s="39">
        <v>1081.615</v>
      </c>
      <c r="K142" s="40" t="s">
        <v>4</v>
      </c>
      <c r="L142" s="39">
        <v>15.6</v>
      </c>
      <c r="M142" s="40" t="s">
        <v>167</v>
      </c>
      <c r="N142" s="39">
        <v>0</v>
      </c>
      <c r="O142" s="40" t="s">
        <v>163</v>
      </c>
      <c r="P142" s="41">
        <v>0</v>
      </c>
      <c r="Q142" s="42" t="s">
        <v>164</v>
      </c>
      <c r="R142" s="41">
        <v>100</v>
      </c>
      <c r="S142" s="40" t="s">
        <v>165</v>
      </c>
      <c r="T142" s="41">
        <v>100</v>
      </c>
      <c r="U142" s="40" t="s">
        <v>165</v>
      </c>
      <c r="V142" s="41">
        <v>100</v>
      </c>
      <c r="W142" s="40" t="s">
        <v>165</v>
      </c>
      <c r="X142" s="41">
        <v>0</v>
      </c>
      <c r="Y142" s="40" t="s">
        <v>165</v>
      </c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39">
        <v>0</v>
      </c>
      <c r="AZ142" s="39">
        <v>0</v>
      </c>
      <c r="BA142" s="39">
        <v>0</v>
      </c>
      <c r="BB142" s="39">
        <v>0</v>
      </c>
      <c r="BC142" s="39">
        <v>16.873193999999998</v>
      </c>
      <c r="BD142" s="22" t="str">
        <f t="shared" si="10"/>
        <v/>
      </c>
      <c r="BE142" s="22">
        <f t="shared" si="14"/>
        <v>3097.0327898026999</v>
      </c>
      <c r="BF142" s="23"/>
    </row>
    <row r="143" spans="1:58" s="24" customFormat="1" ht="30" customHeight="1" x14ac:dyDescent="0.3">
      <c r="A143" s="31"/>
      <c r="B143" s="34" t="s">
        <v>176</v>
      </c>
      <c r="C143" s="33" t="s">
        <v>65</v>
      </c>
      <c r="D143" s="34" t="s">
        <v>66</v>
      </c>
      <c r="E143" s="35"/>
      <c r="F143" s="36"/>
      <c r="G143" s="36" t="s">
        <v>312</v>
      </c>
      <c r="H143" s="37" t="s">
        <v>5</v>
      </c>
      <c r="I143" s="38" t="s">
        <v>395</v>
      </c>
      <c r="J143" s="39">
        <v>320.39</v>
      </c>
      <c r="K143" s="40" t="s">
        <v>4</v>
      </c>
      <c r="L143" s="39">
        <v>15.6</v>
      </c>
      <c r="M143" s="40" t="s">
        <v>167</v>
      </c>
      <c r="N143" s="39">
        <v>0</v>
      </c>
      <c r="O143" s="40" t="s">
        <v>163</v>
      </c>
      <c r="P143" s="41">
        <v>0</v>
      </c>
      <c r="Q143" s="42" t="s">
        <v>164</v>
      </c>
      <c r="R143" s="41">
        <v>100</v>
      </c>
      <c r="S143" s="40" t="s">
        <v>165</v>
      </c>
      <c r="T143" s="41">
        <v>100</v>
      </c>
      <c r="U143" s="40" t="s">
        <v>165</v>
      </c>
      <c r="V143" s="41">
        <v>100</v>
      </c>
      <c r="W143" s="40" t="s">
        <v>165</v>
      </c>
      <c r="X143" s="41">
        <v>0</v>
      </c>
      <c r="Y143" s="40" t="s">
        <v>165</v>
      </c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39">
        <v>0</v>
      </c>
      <c r="AZ143" s="39">
        <v>0</v>
      </c>
      <c r="BA143" s="39">
        <v>0</v>
      </c>
      <c r="BB143" s="39">
        <v>0</v>
      </c>
      <c r="BC143" s="39">
        <v>4.9980839999999995</v>
      </c>
      <c r="BD143" s="22"/>
      <c r="BE143" s="22">
        <f t="shared" si="14"/>
        <v>3097.0327898026999</v>
      </c>
      <c r="BF143" s="23"/>
    </row>
    <row r="144" spans="1:58" s="24" customFormat="1" ht="30" customHeight="1" x14ac:dyDescent="0.3">
      <c r="A144" s="31" t="str">
        <f>IF(C144=C142,"",COUNTIF($A$7:A142,"&gt;0")+1)</f>
        <v/>
      </c>
      <c r="B144" s="34" t="s">
        <v>176</v>
      </c>
      <c r="C144" s="33" t="s">
        <v>65</v>
      </c>
      <c r="D144" s="34" t="s">
        <v>66</v>
      </c>
      <c r="E144" s="35" t="str">
        <f t="shared" si="9"/>
        <v/>
      </c>
      <c r="F144" s="36"/>
      <c r="G144" s="36" t="s">
        <v>312</v>
      </c>
      <c r="H144" s="37" t="s">
        <v>5</v>
      </c>
      <c r="I144" s="38" t="s">
        <v>396</v>
      </c>
      <c r="J144" s="39">
        <v>0</v>
      </c>
      <c r="K144" s="40" t="s">
        <v>4</v>
      </c>
      <c r="L144" s="39">
        <v>11.6</v>
      </c>
      <c r="M144" s="40" t="s">
        <v>167</v>
      </c>
      <c r="N144" s="39">
        <v>0</v>
      </c>
      <c r="O144" s="40" t="s">
        <v>163</v>
      </c>
      <c r="P144" s="41">
        <v>0</v>
      </c>
      <c r="Q144" s="40" t="s">
        <v>164</v>
      </c>
      <c r="R144" s="41">
        <v>100</v>
      </c>
      <c r="S144" s="40" t="s">
        <v>165</v>
      </c>
      <c r="T144" s="41">
        <v>100</v>
      </c>
      <c r="U144" s="40" t="s">
        <v>165</v>
      </c>
      <c r="V144" s="41">
        <v>100</v>
      </c>
      <c r="W144" s="40" t="s">
        <v>165</v>
      </c>
      <c r="X144" s="41">
        <v>0</v>
      </c>
      <c r="Y144" s="40" t="s">
        <v>165</v>
      </c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39">
        <v>0</v>
      </c>
      <c r="AZ144" s="39">
        <v>0</v>
      </c>
      <c r="BA144" s="39">
        <v>0</v>
      </c>
      <c r="BB144" s="39">
        <v>0</v>
      </c>
      <c r="BC144" s="39">
        <v>0</v>
      </c>
      <c r="BD144" s="22" t="str">
        <f>IF(D144=D142,"",BE144)</f>
        <v/>
      </c>
      <c r="BE144" s="22">
        <f t="shared" si="14"/>
        <v>3097.0327898026999</v>
      </c>
      <c r="BF144" s="23"/>
    </row>
    <row r="145" spans="1:58" s="24" customFormat="1" ht="30" customHeight="1" x14ac:dyDescent="0.3">
      <c r="A145" s="31" t="str">
        <f>IF(C145=C144,"",COUNTIF($A$7:A144,"&gt;0")+1)</f>
        <v/>
      </c>
      <c r="B145" s="34" t="s">
        <v>176</v>
      </c>
      <c r="C145" s="33" t="s">
        <v>65</v>
      </c>
      <c r="D145" s="34" t="s">
        <v>66</v>
      </c>
      <c r="E145" s="35" t="str">
        <f t="shared" ref="E145:E226" si="16">IF(BD145="","",IF(BD145&lt;50000,"A",IF(BD145&lt;500000,"B",IF(BD145&gt;500000,"C"))))</f>
        <v/>
      </c>
      <c r="F145" s="36"/>
      <c r="G145" s="36" t="s">
        <v>312</v>
      </c>
      <c r="H145" s="37" t="s">
        <v>5</v>
      </c>
      <c r="I145" s="38" t="s">
        <v>397</v>
      </c>
      <c r="J145" s="39">
        <v>0</v>
      </c>
      <c r="K145" s="40" t="s">
        <v>4</v>
      </c>
      <c r="L145" s="39">
        <v>11.6</v>
      </c>
      <c r="M145" s="40" t="s">
        <v>167</v>
      </c>
      <c r="N145" s="39">
        <v>0</v>
      </c>
      <c r="O145" s="40" t="s">
        <v>163</v>
      </c>
      <c r="P145" s="41">
        <v>0</v>
      </c>
      <c r="Q145" s="42" t="s">
        <v>164</v>
      </c>
      <c r="R145" s="41">
        <v>100</v>
      </c>
      <c r="S145" s="40" t="s">
        <v>165</v>
      </c>
      <c r="T145" s="41">
        <v>100</v>
      </c>
      <c r="U145" s="40" t="s">
        <v>165</v>
      </c>
      <c r="V145" s="41">
        <v>100</v>
      </c>
      <c r="W145" s="40" t="s">
        <v>165</v>
      </c>
      <c r="X145" s="41">
        <v>0</v>
      </c>
      <c r="Y145" s="40" t="s">
        <v>165</v>
      </c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39">
        <v>0</v>
      </c>
      <c r="AZ145" s="39">
        <v>0</v>
      </c>
      <c r="BA145" s="39">
        <v>0</v>
      </c>
      <c r="BB145" s="39">
        <v>0</v>
      </c>
      <c r="BC145" s="39">
        <v>0</v>
      </c>
      <c r="BD145" s="22" t="str">
        <f t="shared" si="10"/>
        <v/>
      </c>
      <c r="BE145" s="22">
        <f t="shared" si="14"/>
        <v>3097.0327898026999</v>
      </c>
      <c r="BF145" s="23"/>
    </row>
    <row r="146" spans="1:58" s="24" customFormat="1" ht="30" customHeight="1" x14ac:dyDescent="0.3">
      <c r="A146" s="31" t="str">
        <f>IF(C146=C145,"",COUNTIF($A$7:A145,"&gt;0")+1)</f>
        <v/>
      </c>
      <c r="B146" s="34" t="s">
        <v>176</v>
      </c>
      <c r="C146" s="33" t="s">
        <v>65</v>
      </c>
      <c r="D146" s="34" t="s">
        <v>66</v>
      </c>
      <c r="E146" s="35" t="str">
        <f t="shared" si="16"/>
        <v/>
      </c>
      <c r="F146" s="36"/>
      <c r="G146" s="36" t="s">
        <v>312</v>
      </c>
      <c r="H146" s="37" t="s">
        <v>5</v>
      </c>
      <c r="I146" s="38" t="s">
        <v>398</v>
      </c>
      <c r="J146" s="39">
        <v>7.8789999999999996</v>
      </c>
      <c r="K146" s="40" t="s">
        <v>4</v>
      </c>
      <c r="L146" s="39">
        <v>11.6</v>
      </c>
      <c r="M146" s="40" t="s">
        <v>167</v>
      </c>
      <c r="N146" s="39">
        <v>0</v>
      </c>
      <c r="O146" s="40" t="s">
        <v>163</v>
      </c>
      <c r="P146" s="41">
        <v>0</v>
      </c>
      <c r="Q146" s="42" t="s">
        <v>164</v>
      </c>
      <c r="R146" s="41">
        <v>100</v>
      </c>
      <c r="S146" s="40" t="s">
        <v>165</v>
      </c>
      <c r="T146" s="41">
        <v>100</v>
      </c>
      <c r="U146" s="40" t="s">
        <v>165</v>
      </c>
      <c r="V146" s="41">
        <v>100</v>
      </c>
      <c r="W146" s="40" t="s">
        <v>165</v>
      </c>
      <c r="X146" s="41">
        <v>0</v>
      </c>
      <c r="Y146" s="40" t="s">
        <v>165</v>
      </c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39">
        <v>0</v>
      </c>
      <c r="AZ146" s="39">
        <v>0</v>
      </c>
      <c r="BA146" s="39">
        <v>0</v>
      </c>
      <c r="BB146" s="39">
        <v>0</v>
      </c>
      <c r="BC146" s="39">
        <v>9.1396399999999989E-2</v>
      </c>
      <c r="BD146" s="22" t="str">
        <f t="shared" ref="BD146:BD227" si="17">IF(D146=D145,"",BE146)</f>
        <v/>
      </c>
      <c r="BE146" s="22">
        <f t="shared" si="14"/>
        <v>3097.0327898026999</v>
      </c>
      <c r="BF146" s="23"/>
    </row>
    <row r="147" spans="1:58" s="24" customFormat="1" ht="30" customHeight="1" x14ac:dyDescent="0.3">
      <c r="A147" s="31" t="str">
        <f>IF(C147=C146,"",COUNTIF($A$7:A146,"&gt;0")+1)</f>
        <v/>
      </c>
      <c r="B147" s="34" t="s">
        <v>176</v>
      </c>
      <c r="C147" s="33" t="s">
        <v>65</v>
      </c>
      <c r="D147" s="34" t="s">
        <v>66</v>
      </c>
      <c r="E147" s="35" t="str">
        <f t="shared" si="16"/>
        <v/>
      </c>
      <c r="F147" s="36"/>
      <c r="G147" s="36" t="s">
        <v>312</v>
      </c>
      <c r="H147" s="37" t="s">
        <v>5</v>
      </c>
      <c r="I147" s="38" t="s">
        <v>399</v>
      </c>
      <c r="J147" s="39">
        <v>0</v>
      </c>
      <c r="K147" s="40" t="s">
        <v>4</v>
      </c>
      <c r="L147" s="39">
        <v>11.6</v>
      </c>
      <c r="M147" s="40" t="s">
        <v>167</v>
      </c>
      <c r="N147" s="39">
        <v>0</v>
      </c>
      <c r="O147" s="40" t="s">
        <v>163</v>
      </c>
      <c r="P147" s="41">
        <v>0</v>
      </c>
      <c r="Q147" s="42" t="s">
        <v>164</v>
      </c>
      <c r="R147" s="41">
        <v>100</v>
      </c>
      <c r="S147" s="40" t="s">
        <v>165</v>
      </c>
      <c r="T147" s="41">
        <v>100</v>
      </c>
      <c r="U147" s="40" t="s">
        <v>165</v>
      </c>
      <c r="V147" s="41">
        <v>100</v>
      </c>
      <c r="W147" s="40" t="s">
        <v>165</v>
      </c>
      <c r="X147" s="41">
        <v>0</v>
      </c>
      <c r="Y147" s="40" t="s">
        <v>165</v>
      </c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39">
        <v>0</v>
      </c>
      <c r="AZ147" s="39">
        <v>0</v>
      </c>
      <c r="BA147" s="39">
        <v>0</v>
      </c>
      <c r="BB147" s="39">
        <v>0</v>
      </c>
      <c r="BC147" s="39">
        <v>0</v>
      </c>
      <c r="BD147" s="22" t="str">
        <f t="shared" si="17"/>
        <v/>
      </c>
      <c r="BE147" s="22">
        <f t="shared" si="14"/>
        <v>3097.0327898026999</v>
      </c>
      <c r="BF147" s="23"/>
    </row>
    <row r="148" spans="1:58" s="24" customFormat="1" ht="30" customHeight="1" x14ac:dyDescent="0.3">
      <c r="A148" s="31">
        <f>IF(C148=C147,"",COUNTIF($A$7:A147,"&gt;0")+1)</f>
        <v>38</v>
      </c>
      <c r="B148" s="34" t="s">
        <v>176</v>
      </c>
      <c r="C148" s="33" t="s">
        <v>67</v>
      </c>
      <c r="D148" s="34" t="s">
        <v>68</v>
      </c>
      <c r="E148" s="35" t="str">
        <f t="shared" si="16"/>
        <v>A</v>
      </c>
      <c r="F148" s="36" t="str">
        <f t="shared" si="15"/>
        <v>TAIP</v>
      </c>
      <c r="G148" s="36" t="s">
        <v>311</v>
      </c>
      <c r="H148" s="37" t="s">
        <v>5</v>
      </c>
      <c r="I148" s="38" t="s">
        <v>160</v>
      </c>
      <c r="J148" s="39">
        <v>120.08</v>
      </c>
      <c r="K148" s="40" t="s">
        <v>161</v>
      </c>
      <c r="L148" s="39">
        <v>33.49</v>
      </c>
      <c r="M148" s="40" t="s">
        <v>162</v>
      </c>
      <c r="N148" s="39">
        <v>55.23</v>
      </c>
      <c r="O148" s="40" t="s">
        <v>163</v>
      </c>
      <c r="P148" s="41">
        <v>0</v>
      </c>
      <c r="Q148" s="42" t="s">
        <v>164</v>
      </c>
      <c r="R148" s="41">
        <v>100</v>
      </c>
      <c r="S148" s="40" t="s">
        <v>165</v>
      </c>
      <c r="T148" s="41">
        <v>100</v>
      </c>
      <c r="U148" s="40" t="s">
        <v>165</v>
      </c>
      <c r="V148" s="41">
        <v>0</v>
      </c>
      <c r="W148" s="40" t="s">
        <v>165</v>
      </c>
      <c r="X148" s="41">
        <v>0</v>
      </c>
      <c r="Y148" s="40" t="s">
        <v>165</v>
      </c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39">
        <v>222.10629621599998</v>
      </c>
      <c r="AZ148" s="39">
        <v>0</v>
      </c>
      <c r="BA148" s="39">
        <v>0</v>
      </c>
      <c r="BB148" s="39">
        <v>4.0214791999999999</v>
      </c>
      <c r="BC148" s="39">
        <v>0</v>
      </c>
      <c r="BD148" s="22">
        <f>IF(D148=D147,"",BE148)</f>
        <v>222.10659110999998</v>
      </c>
      <c r="BE148" s="22">
        <f t="shared" si="14"/>
        <v>222.10659110999998</v>
      </c>
      <c r="BF148" s="23"/>
    </row>
    <row r="149" spans="1:58" s="24" customFormat="1" ht="30" customHeight="1" x14ac:dyDescent="0.3">
      <c r="A149" s="31" t="str">
        <f>IF(C149=C148,"",COUNTIF($A$7:A148,"&gt;0")+1)</f>
        <v/>
      </c>
      <c r="B149" s="34" t="s">
        <v>176</v>
      </c>
      <c r="C149" s="45" t="s">
        <v>67</v>
      </c>
      <c r="D149" s="46" t="s">
        <v>68</v>
      </c>
      <c r="E149" s="35" t="str">
        <f t="shared" si="16"/>
        <v/>
      </c>
      <c r="F149" s="36" t="str">
        <f t="shared" si="15"/>
        <v/>
      </c>
      <c r="G149" s="36" t="s">
        <v>311</v>
      </c>
      <c r="H149" s="37" t="s">
        <v>5</v>
      </c>
      <c r="I149" s="38" t="s">
        <v>200</v>
      </c>
      <c r="J149" s="39">
        <v>9.9999999999766942E-5</v>
      </c>
      <c r="K149" s="40" t="s">
        <v>4</v>
      </c>
      <c r="L149" s="39">
        <v>38.1</v>
      </c>
      <c r="M149" s="40" t="s">
        <v>167</v>
      </c>
      <c r="N149" s="39">
        <v>77.400000000000006</v>
      </c>
      <c r="O149" s="40" t="s">
        <v>163</v>
      </c>
      <c r="P149" s="41">
        <v>0</v>
      </c>
      <c r="Q149" s="42" t="s">
        <v>164</v>
      </c>
      <c r="R149" s="41">
        <v>100</v>
      </c>
      <c r="S149" s="40" t="s">
        <v>165</v>
      </c>
      <c r="T149" s="41">
        <v>100</v>
      </c>
      <c r="U149" s="40" t="s">
        <v>165</v>
      </c>
      <c r="V149" s="41">
        <v>0</v>
      </c>
      <c r="W149" s="40" t="s">
        <v>165</v>
      </c>
      <c r="X149" s="41">
        <v>0</v>
      </c>
      <c r="Y149" s="40" t="s">
        <v>165</v>
      </c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39">
        <v>2.9489399999931275E-4</v>
      </c>
      <c r="AZ149" s="39">
        <v>0</v>
      </c>
      <c r="BA149" s="39">
        <v>0</v>
      </c>
      <c r="BB149" s="39">
        <v>3.8099999999911209E-6</v>
      </c>
      <c r="BC149" s="39">
        <v>0</v>
      </c>
      <c r="BD149" s="22" t="str">
        <f t="shared" si="17"/>
        <v/>
      </c>
      <c r="BE149" s="22">
        <f t="shared" si="14"/>
        <v>222.10659110999998</v>
      </c>
      <c r="BF149" s="23"/>
    </row>
    <row r="150" spans="1:58" s="24" customFormat="1" ht="30" customHeight="1" x14ac:dyDescent="0.3">
      <c r="A150" s="31">
        <f>IF(C150=C149,"",COUNTIF($A$7:A149,"&gt;0")+1)</f>
        <v>39</v>
      </c>
      <c r="B150" s="34" t="s">
        <v>176</v>
      </c>
      <c r="C150" s="45" t="s">
        <v>69</v>
      </c>
      <c r="D150" s="46" t="s">
        <v>70</v>
      </c>
      <c r="E150" s="35" t="str">
        <f t="shared" si="16"/>
        <v>A</v>
      </c>
      <c r="F150" s="36" t="str">
        <f t="shared" si="15"/>
        <v>TAIP</v>
      </c>
      <c r="G150" s="36" t="s">
        <v>309</v>
      </c>
      <c r="H150" s="37" t="s">
        <v>226</v>
      </c>
      <c r="I150" s="38" t="s">
        <v>264</v>
      </c>
      <c r="J150" s="39">
        <v>29240.456999999999</v>
      </c>
      <c r="K150" s="40" t="s">
        <v>4</v>
      </c>
      <c r="L150" s="39">
        <v>0</v>
      </c>
      <c r="M150" s="40" t="s">
        <v>164</v>
      </c>
      <c r="N150" s="39">
        <v>0.78500000000000003</v>
      </c>
      <c r="O150" s="40" t="s">
        <v>171</v>
      </c>
      <c r="P150" s="41">
        <v>0</v>
      </c>
      <c r="Q150" s="42" t="s">
        <v>164</v>
      </c>
      <c r="R150" s="41">
        <v>100</v>
      </c>
      <c r="S150" s="40" t="s">
        <v>165</v>
      </c>
      <c r="T150" s="41">
        <v>4.22</v>
      </c>
      <c r="U150" s="40" t="s">
        <v>165</v>
      </c>
      <c r="V150" s="41">
        <v>0</v>
      </c>
      <c r="W150" s="40" t="s">
        <v>165</v>
      </c>
      <c r="X150" s="41">
        <v>0</v>
      </c>
      <c r="Y150" s="40" t="s">
        <v>165</v>
      </c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39">
        <v>968.64861903899998</v>
      </c>
      <c r="AZ150" s="39">
        <v>0</v>
      </c>
      <c r="BA150" s="39">
        <v>0</v>
      </c>
      <c r="BB150" s="39">
        <v>0</v>
      </c>
      <c r="BC150" s="39">
        <v>0</v>
      </c>
      <c r="BD150" s="22">
        <f t="shared" si="17"/>
        <v>1699.8588791466</v>
      </c>
      <c r="BE150" s="22">
        <f t="shared" si="14"/>
        <v>1699.8588791466</v>
      </c>
      <c r="BF150" s="23"/>
    </row>
    <row r="151" spans="1:58" s="24" customFormat="1" ht="30" customHeight="1" x14ac:dyDescent="0.3">
      <c r="A151" s="31" t="str">
        <f>IF(C151=C150,"",COUNTIF($A$7:A150,"&gt;0")+1)</f>
        <v/>
      </c>
      <c r="B151" s="34" t="s">
        <v>176</v>
      </c>
      <c r="C151" s="33" t="s">
        <v>69</v>
      </c>
      <c r="D151" s="34" t="s">
        <v>70</v>
      </c>
      <c r="E151" s="35" t="str">
        <f t="shared" si="16"/>
        <v/>
      </c>
      <c r="F151" s="36" t="str">
        <f t="shared" si="15"/>
        <v/>
      </c>
      <c r="G151" s="36" t="s">
        <v>309</v>
      </c>
      <c r="H151" s="37" t="s">
        <v>226</v>
      </c>
      <c r="I151" s="38" t="s">
        <v>265</v>
      </c>
      <c r="J151" s="39">
        <v>29240.456999999999</v>
      </c>
      <c r="K151" s="40" t="s">
        <v>4</v>
      </c>
      <c r="L151" s="39">
        <v>0</v>
      </c>
      <c r="M151" s="40" t="s">
        <v>164</v>
      </c>
      <c r="N151" s="39">
        <v>1.0920000000000001</v>
      </c>
      <c r="O151" s="40" t="s">
        <v>171</v>
      </c>
      <c r="P151" s="41">
        <v>0</v>
      </c>
      <c r="Q151" s="42" t="s">
        <v>164</v>
      </c>
      <c r="R151" s="41">
        <v>100</v>
      </c>
      <c r="S151" s="40" t="s">
        <v>165</v>
      </c>
      <c r="T151" s="41">
        <v>2.29</v>
      </c>
      <c r="U151" s="40" t="s">
        <v>165</v>
      </c>
      <c r="V151" s="41">
        <v>0</v>
      </c>
      <c r="W151" s="40" t="s">
        <v>165</v>
      </c>
      <c r="X151" s="41">
        <v>0</v>
      </c>
      <c r="Y151" s="40" t="s">
        <v>165</v>
      </c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39">
        <v>731.21026010760011</v>
      </c>
      <c r="AZ151" s="39">
        <v>0</v>
      </c>
      <c r="BA151" s="39">
        <v>0</v>
      </c>
      <c r="BB151" s="39">
        <v>0</v>
      </c>
      <c r="BC151" s="39">
        <v>0</v>
      </c>
      <c r="BD151" s="22" t="str">
        <f t="shared" si="17"/>
        <v/>
      </c>
      <c r="BE151" s="22">
        <f t="shared" si="14"/>
        <v>1699.8588791466</v>
      </c>
      <c r="BF151" s="23"/>
    </row>
    <row r="152" spans="1:58" s="24" customFormat="1" ht="30" customHeight="1" x14ac:dyDescent="0.3">
      <c r="A152" s="31" t="str">
        <f>IF(C152=C151,"",COUNTIF($A$7:A151,"&gt;0")+1)</f>
        <v/>
      </c>
      <c r="B152" s="34" t="s">
        <v>176</v>
      </c>
      <c r="C152" s="33" t="s">
        <v>69</v>
      </c>
      <c r="D152" s="34" t="s">
        <v>70</v>
      </c>
      <c r="E152" s="35" t="str">
        <f t="shared" si="16"/>
        <v/>
      </c>
      <c r="F152" s="36" t="str">
        <f t="shared" si="15"/>
        <v/>
      </c>
      <c r="G152" s="36" t="s">
        <v>312</v>
      </c>
      <c r="H152" s="37" t="s">
        <v>5</v>
      </c>
      <c r="I152" s="38" t="s">
        <v>196</v>
      </c>
      <c r="J152" s="39">
        <v>7236.9059999999999</v>
      </c>
      <c r="K152" s="40" t="s">
        <v>4</v>
      </c>
      <c r="L152" s="39">
        <v>10.199999999999999</v>
      </c>
      <c r="M152" s="40" t="s">
        <v>167</v>
      </c>
      <c r="N152" s="39">
        <v>0</v>
      </c>
      <c r="O152" s="40" t="s">
        <v>163</v>
      </c>
      <c r="P152" s="41">
        <v>0</v>
      </c>
      <c r="Q152" s="42" t="s">
        <v>164</v>
      </c>
      <c r="R152" s="41">
        <v>100</v>
      </c>
      <c r="S152" s="40" t="s">
        <v>165</v>
      </c>
      <c r="T152" s="41">
        <v>100</v>
      </c>
      <c r="U152" s="40" t="s">
        <v>165</v>
      </c>
      <c r="V152" s="41">
        <v>0</v>
      </c>
      <c r="W152" s="40" t="s">
        <v>165</v>
      </c>
      <c r="X152" s="41">
        <v>0</v>
      </c>
      <c r="Y152" s="40" t="s">
        <v>165</v>
      </c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39">
        <v>0</v>
      </c>
      <c r="AZ152" s="39">
        <v>0</v>
      </c>
      <c r="BA152" s="39">
        <v>0</v>
      </c>
      <c r="BB152" s="39">
        <v>73.8164412</v>
      </c>
      <c r="BC152" s="39">
        <v>0</v>
      </c>
      <c r="BD152" s="22" t="str">
        <f t="shared" si="17"/>
        <v/>
      </c>
      <c r="BE152" s="22">
        <f t="shared" si="14"/>
        <v>1699.8588791466</v>
      </c>
      <c r="BF152" s="23"/>
    </row>
    <row r="153" spans="1:58" s="24" customFormat="1" ht="30" customHeight="1" x14ac:dyDescent="0.3">
      <c r="A153" s="31" t="str">
        <f>IF(C153=C152,"",COUNTIF($A$7:A152,"&gt;0")+1)</f>
        <v/>
      </c>
      <c r="B153" s="34" t="s">
        <v>176</v>
      </c>
      <c r="C153" s="33" t="s">
        <v>69</v>
      </c>
      <c r="D153" s="34" t="s">
        <v>70</v>
      </c>
      <c r="E153" s="35" t="str">
        <f t="shared" si="16"/>
        <v/>
      </c>
      <c r="F153" s="36" t="str">
        <f t="shared" si="15"/>
        <v/>
      </c>
      <c r="G153" s="36" t="s">
        <v>312</v>
      </c>
      <c r="H153" s="37" t="s">
        <v>5</v>
      </c>
      <c r="I153" s="38" t="s">
        <v>202</v>
      </c>
      <c r="J153" s="39">
        <v>0</v>
      </c>
      <c r="K153" s="40" t="s">
        <v>4</v>
      </c>
      <c r="L153" s="39">
        <v>11.72</v>
      </c>
      <c r="M153" s="40" t="s">
        <v>167</v>
      </c>
      <c r="N153" s="39">
        <v>104.34</v>
      </c>
      <c r="O153" s="40" t="s">
        <v>163</v>
      </c>
      <c r="P153" s="41">
        <v>0</v>
      </c>
      <c r="Q153" s="40" t="s">
        <v>164</v>
      </c>
      <c r="R153" s="41">
        <v>100</v>
      </c>
      <c r="S153" s="40" t="s">
        <v>165</v>
      </c>
      <c r="T153" s="41">
        <v>100</v>
      </c>
      <c r="U153" s="40" t="s">
        <v>165</v>
      </c>
      <c r="V153" s="41">
        <v>0</v>
      </c>
      <c r="W153" s="40" t="s">
        <v>165</v>
      </c>
      <c r="X153" s="41">
        <v>0</v>
      </c>
      <c r="Y153" s="40" t="s">
        <v>165</v>
      </c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39">
        <v>0</v>
      </c>
      <c r="AZ153" s="39">
        <v>0</v>
      </c>
      <c r="BA153" s="39">
        <v>0</v>
      </c>
      <c r="BB153" s="39">
        <v>0</v>
      </c>
      <c r="BC153" s="39">
        <v>0</v>
      </c>
      <c r="BD153" s="22" t="str">
        <f t="shared" si="17"/>
        <v/>
      </c>
      <c r="BE153" s="22">
        <f t="shared" si="14"/>
        <v>1699.8588791466</v>
      </c>
      <c r="BF153" s="23"/>
    </row>
    <row r="154" spans="1:58" s="24" customFormat="1" ht="30" customHeight="1" x14ac:dyDescent="0.3">
      <c r="A154" s="31" t="str">
        <f>IF(C154=C153,"",COUNTIF($A$7:A153,"&gt;0")+1)</f>
        <v/>
      </c>
      <c r="B154" s="34" t="s">
        <v>176</v>
      </c>
      <c r="C154" s="33" t="s">
        <v>69</v>
      </c>
      <c r="D154" s="34" t="s">
        <v>70</v>
      </c>
      <c r="E154" s="35" t="str">
        <f t="shared" si="16"/>
        <v/>
      </c>
      <c r="F154" s="36" t="str">
        <f t="shared" si="15"/>
        <v/>
      </c>
      <c r="G154" s="36" t="s">
        <v>312</v>
      </c>
      <c r="H154" s="37" t="s">
        <v>5</v>
      </c>
      <c r="I154" s="38" t="s">
        <v>266</v>
      </c>
      <c r="J154" s="39">
        <v>0</v>
      </c>
      <c r="K154" s="40" t="s">
        <v>4</v>
      </c>
      <c r="L154" s="39">
        <v>11.6</v>
      </c>
      <c r="M154" s="40" t="s">
        <v>167</v>
      </c>
      <c r="N154" s="39">
        <v>0</v>
      </c>
      <c r="O154" s="40" t="s">
        <v>163</v>
      </c>
      <c r="P154" s="41">
        <v>0</v>
      </c>
      <c r="Q154" s="42" t="s">
        <v>164</v>
      </c>
      <c r="R154" s="41">
        <v>100</v>
      </c>
      <c r="S154" s="40" t="s">
        <v>165</v>
      </c>
      <c r="T154" s="41">
        <v>100</v>
      </c>
      <c r="U154" s="40" t="s">
        <v>165</v>
      </c>
      <c r="V154" s="41">
        <v>0</v>
      </c>
      <c r="W154" s="40" t="s">
        <v>165</v>
      </c>
      <c r="X154" s="41">
        <v>0</v>
      </c>
      <c r="Y154" s="40" t="s">
        <v>165</v>
      </c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39">
        <v>0</v>
      </c>
      <c r="AZ154" s="39">
        <v>0</v>
      </c>
      <c r="BA154" s="39">
        <v>0</v>
      </c>
      <c r="BB154" s="39">
        <v>0</v>
      </c>
      <c r="BC154" s="39">
        <v>0</v>
      </c>
      <c r="BD154" s="22" t="str">
        <f>IF(D154=D153,"",BE154)</f>
        <v/>
      </c>
      <c r="BE154" s="22">
        <f t="shared" si="14"/>
        <v>1699.8588791466</v>
      </c>
      <c r="BF154" s="23"/>
    </row>
    <row r="155" spans="1:58" s="24" customFormat="1" ht="30" customHeight="1" x14ac:dyDescent="0.3">
      <c r="A155" s="31">
        <f>IF(C155=C154,"",COUNTIF($A$7:A154,"&gt;0")+1)</f>
        <v>40</v>
      </c>
      <c r="B155" s="34" t="s">
        <v>176</v>
      </c>
      <c r="C155" s="33" t="s">
        <v>71</v>
      </c>
      <c r="D155" s="34" t="s">
        <v>72</v>
      </c>
      <c r="E155" s="35" t="str">
        <f t="shared" si="16"/>
        <v>A</v>
      </c>
      <c r="F155" s="36" t="str">
        <f t="shared" si="15"/>
        <v>TAIP</v>
      </c>
      <c r="G155" s="36" t="s">
        <v>466</v>
      </c>
      <c r="H155" s="37" t="s">
        <v>5</v>
      </c>
      <c r="I155" s="38" t="s">
        <v>160</v>
      </c>
      <c r="J155" s="39">
        <v>0</v>
      </c>
      <c r="K155" s="40" t="s">
        <v>161</v>
      </c>
      <c r="L155" s="39">
        <v>33.75</v>
      </c>
      <c r="M155" s="40" t="s">
        <v>162</v>
      </c>
      <c r="N155" s="39">
        <v>55.17</v>
      </c>
      <c r="O155" s="40" t="s">
        <v>163</v>
      </c>
      <c r="P155" s="41">
        <v>0</v>
      </c>
      <c r="Q155" s="40" t="s">
        <v>164</v>
      </c>
      <c r="R155" s="41">
        <v>100</v>
      </c>
      <c r="S155" s="40" t="s">
        <v>165</v>
      </c>
      <c r="T155" s="41">
        <v>100</v>
      </c>
      <c r="U155" s="40" t="s">
        <v>165</v>
      </c>
      <c r="V155" s="41">
        <v>0</v>
      </c>
      <c r="W155" s="40" t="s">
        <v>165</v>
      </c>
      <c r="X155" s="41">
        <v>0</v>
      </c>
      <c r="Y155" s="40" t="s">
        <v>165</v>
      </c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39">
        <v>0</v>
      </c>
      <c r="AZ155" s="39">
        <v>0</v>
      </c>
      <c r="BA155" s="39">
        <v>0</v>
      </c>
      <c r="BB155" s="39">
        <v>0</v>
      </c>
      <c r="BC155" s="39">
        <v>0</v>
      </c>
      <c r="BD155" s="22">
        <f>IF(D155=D154,"",BE155)</f>
        <v>0</v>
      </c>
      <c r="BE155" s="22">
        <f t="shared" si="14"/>
        <v>0</v>
      </c>
      <c r="BF155" s="23"/>
    </row>
    <row r="156" spans="1:58" s="24" customFormat="1" ht="30" customHeight="1" x14ac:dyDescent="0.3">
      <c r="A156" s="31">
        <f>IF(C156=C155,"",COUNTIF($A$7:A155,"&gt;0")+1)</f>
        <v>41</v>
      </c>
      <c r="B156" s="34" t="s">
        <v>176</v>
      </c>
      <c r="C156" s="45" t="s">
        <v>73</v>
      </c>
      <c r="D156" s="46" t="s">
        <v>74</v>
      </c>
      <c r="E156" s="35" t="str">
        <f t="shared" si="16"/>
        <v>B</v>
      </c>
      <c r="F156" s="36" t="str">
        <f t="shared" si="15"/>
        <v/>
      </c>
      <c r="G156" s="36" t="s">
        <v>311</v>
      </c>
      <c r="H156" s="37" t="s">
        <v>5</v>
      </c>
      <c r="I156" s="38" t="s">
        <v>160</v>
      </c>
      <c r="J156" s="39">
        <v>30305.134999999998</v>
      </c>
      <c r="K156" s="40" t="s">
        <v>161</v>
      </c>
      <c r="L156" s="39">
        <v>36.682600000000001</v>
      </c>
      <c r="M156" s="40" t="s">
        <v>162</v>
      </c>
      <c r="N156" s="39">
        <v>55.397599999999997</v>
      </c>
      <c r="O156" s="40" t="s">
        <v>163</v>
      </c>
      <c r="P156" s="41">
        <v>0</v>
      </c>
      <c r="Q156" s="42" t="s">
        <v>164</v>
      </c>
      <c r="R156" s="41">
        <v>100</v>
      </c>
      <c r="S156" s="40" t="s">
        <v>165</v>
      </c>
      <c r="T156" s="41">
        <v>100</v>
      </c>
      <c r="U156" s="40" t="s">
        <v>165</v>
      </c>
      <c r="V156" s="41">
        <v>0</v>
      </c>
      <c r="W156" s="40" t="s">
        <v>165</v>
      </c>
      <c r="X156" s="41">
        <v>0</v>
      </c>
      <c r="Y156" s="40" t="s">
        <v>165</v>
      </c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39">
        <v>61583.913430617038</v>
      </c>
      <c r="AZ156" s="39">
        <v>0</v>
      </c>
      <c r="BA156" s="39">
        <v>0</v>
      </c>
      <c r="BB156" s="39">
        <v>1111.671145151</v>
      </c>
      <c r="BC156" s="39">
        <v>0</v>
      </c>
      <c r="BD156" s="22">
        <f t="shared" si="17"/>
        <v>61614.434408117639</v>
      </c>
      <c r="BE156" s="22">
        <f t="shared" si="14"/>
        <v>61614.434408117639</v>
      </c>
      <c r="BF156" s="23"/>
    </row>
    <row r="157" spans="1:58" s="24" customFormat="1" ht="30" customHeight="1" x14ac:dyDescent="0.3">
      <c r="A157" s="31"/>
      <c r="B157" s="34" t="s">
        <v>176</v>
      </c>
      <c r="C157" s="45" t="s">
        <v>73</v>
      </c>
      <c r="D157" s="46" t="s">
        <v>62</v>
      </c>
      <c r="E157" s="35"/>
      <c r="F157" s="36"/>
      <c r="G157" s="36" t="s">
        <v>311</v>
      </c>
      <c r="H157" s="37" t="s">
        <v>5</v>
      </c>
      <c r="I157" s="38" t="s">
        <v>197</v>
      </c>
      <c r="J157" s="39">
        <v>0</v>
      </c>
      <c r="K157" s="40" t="s">
        <v>4</v>
      </c>
      <c r="L157" s="39">
        <v>40.06</v>
      </c>
      <c r="M157" s="40" t="s">
        <v>167</v>
      </c>
      <c r="N157" s="39">
        <v>77.599999999999994</v>
      </c>
      <c r="O157" s="40" t="s">
        <v>163</v>
      </c>
      <c r="P157" s="41">
        <v>0</v>
      </c>
      <c r="Q157" s="42" t="s">
        <v>164</v>
      </c>
      <c r="R157" s="41">
        <v>100</v>
      </c>
      <c r="S157" s="40" t="s">
        <v>165</v>
      </c>
      <c r="T157" s="41">
        <v>100</v>
      </c>
      <c r="U157" s="40" t="s">
        <v>165</v>
      </c>
      <c r="V157" s="41">
        <v>0</v>
      </c>
      <c r="W157" s="40" t="s">
        <v>165</v>
      </c>
      <c r="X157" s="41">
        <v>0</v>
      </c>
      <c r="Y157" s="40" t="s">
        <v>165</v>
      </c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39">
        <v>0</v>
      </c>
      <c r="AZ157" s="39">
        <v>0</v>
      </c>
      <c r="BA157" s="39">
        <v>0</v>
      </c>
      <c r="BB157" s="39">
        <v>0</v>
      </c>
      <c r="BC157" s="39">
        <v>0</v>
      </c>
      <c r="BD157" s="22"/>
      <c r="BE157" s="22"/>
      <c r="BF157" s="23"/>
    </row>
    <row r="158" spans="1:58" s="24" customFormat="1" ht="30" customHeight="1" x14ac:dyDescent="0.3">
      <c r="A158" s="31" t="str">
        <f>IF(C158=C156,"",COUNTIF($A$7:A156,"&gt;0")+1)</f>
        <v/>
      </c>
      <c r="B158" s="34" t="s">
        <v>176</v>
      </c>
      <c r="C158" s="33" t="s">
        <v>73</v>
      </c>
      <c r="D158" s="34" t="s">
        <v>74</v>
      </c>
      <c r="E158" s="35" t="str">
        <f t="shared" si="16"/>
        <v/>
      </c>
      <c r="F158" s="36" t="str">
        <f t="shared" si="15"/>
        <v/>
      </c>
      <c r="G158" s="36" t="s">
        <v>311</v>
      </c>
      <c r="H158" s="37" t="s">
        <v>5</v>
      </c>
      <c r="I158" s="38" t="s">
        <v>281</v>
      </c>
      <c r="J158" s="39">
        <v>9.7219999999999995</v>
      </c>
      <c r="K158" s="40" t="s">
        <v>4</v>
      </c>
      <c r="L158" s="39">
        <v>43.07</v>
      </c>
      <c r="M158" s="40" t="s">
        <v>167</v>
      </c>
      <c r="N158" s="39">
        <v>72.89</v>
      </c>
      <c r="O158" s="40" t="s">
        <v>163</v>
      </c>
      <c r="P158" s="41">
        <v>0</v>
      </c>
      <c r="Q158" s="42" t="s">
        <v>164</v>
      </c>
      <c r="R158" s="41">
        <v>100</v>
      </c>
      <c r="S158" s="40" t="s">
        <v>165</v>
      </c>
      <c r="T158" s="41">
        <v>100</v>
      </c>
      <c r="U158" s="40" t="s">
        <v>165</v>
      </c>
      <c r="V158" s="41">
        <v>0</v>
      </c>
      <c r="W158" s="40" t="s">
        <v>165</v>
      </c>
      <c r="X158" s="41">
        <v>0</v>
      </c>
      <c r="Y158" s="40" t="s">
        <v>165</v>
      </c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39">
        <v>30.520977500599994</v>
      </c>
      <c r="AZ158" s="39">
        <v>0</v>
      </c>
      <c r="BA158" s="39">
        <v>0</v>
      </c>
      <c r="BB158" s="39">
        <v>0.41872653999999998</v>
      </c>
      <c r="BC158" s="39">
        <v>0</v>
      </c>
      <c r="BD158" s="22" t="str">
        <f>IF(D158=D156,"",BE158)</f>
        <v/>
      </c>
      <c r="BE158" s="22">
        <f t="shared" ref="BE158:BE180" si="18">SUMIF(D:D,D158,AY:AY)</f>
        <v>61614.434408117639</v>
      </c>
      <c r="BF158" s="23"/>
    </row>
    <row r="159" spans="1:58" s="24" customFormat="1" ht="30" customHeight="1" x14ac:dyDescent="0.3">
      <c r="A159" s="31">
        <f>IF(C159=C158,"",COUNTIF($A$7:A158,"&gt;0")+1)</f>
        <v>42</v>
      </c>
      <c r="B159" s="34" t="s">
        <v>176</v>
      </c>
      <c r="C159" s="33" t="s">
        <v>75</v>
      </c>
      <c r="D159" s="34" t="s">
        <v>76</v>
      </c>
      <c r="E159" s="35" t="str">
        <f t="shared" si="16"/>
        <v>A</v>
      </c>
      <c r="F159" s="36" t="str">
        <f t="shared" si="15"/>
        <v>TAIP</v>
      </c>
      <c r="G159" s="36" t="s">
        <v>312</v>
      </c>
      <c r="H159" s="37" t="s">
        <v>5</v>
      </c>
      <c r="I159" s="38" t="s">
        <v>160</v>
      </c>
      <c r="J159" s="39">
        <v>6715.9040000000005</v>
      </c>
      <c r="K159" s="40" t="s">
        <v>161</v>
      </c>
      <c r="L159" s="39">
        <v>33.49</v>
      </c>
      <c r="M159" s="40" t="s">
        <v>162</v>
      </c>
      <c r="N159" s="39">
        <v>55.23</v>
      </c>
      <c r="O159" s="40" t="s">
        <v>163</v>
      </c>
      <c r="P159" s="41">
        <v>0</v>
      </c>
      <c r="Q159" s="42" t="s">
        <v>164</v>
      </c>
      <c r="R159" s="41">
        <v>100</v>
      </c>
      <c r="S159" s="40" t="s">
        <v>165</v>
      </c>
      <c r="T159" s="41">
        <v>100</v>
      </c>
      <c r="U159" s="40" t="s">
        <v>165</v>
      </c>
      <c r="V159" s="41">
        <v>0</v>
      </c>
      <c r="W159" s="40" t="s">
        <v>165</v>
      </c>
      <c r="X159" s="41">
        <v>0</v>
      </c>
      <c r="Y159" s="40" t="s">
        <v>165</v>
      </c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39">
        <v>12422.0899665408</v>
      </c>
      <c r="AZ159" s="39">
        <v>0</v>
      </c>
      <c r="BA159" s="39">
        <v>0</v>
      </c>
      <c r="BB159" s="39">
        <v>224.91562496</v>
      </c>
      <c r="BC159" s="39">
        <v>0</v>
      </c>
      <c r="BD159" s="22">
        <f t="shared" si="17"/>
        <v>15640.634796540799</v>
      </c>
      <c r="BE159" s="22">
        <f t="shared" si="18"/>
        <v>15640.634796540799</v>
      </c>
      <c r="BF159" s="23"/>
    </row>
    <row r="160" spans="1:58" s="24" customFormat="1" ht="30" customHeight="1" x14ac:dyDescent="0.3">
      <c r="A160" s="31" t="str">
        <f>IF(C160=C159,"",COUNTIF($A$7:A159,"&gt;0")+1)</f>
        <v/>
      </c>
      <c r="B160" s="34" t="s">
        <v>176</v>
      </c>
      <c r="C160" s="45" t="s">
        <v>75</v>
      </c>
      <c r="D160" s="46" t="s">
        <v>76</v>
      </c>
      <c r="E160" s="35" t="str">
        <f t="shared" si="16"/>
        <v/>
      </c>
      <c r="F160" s="36" t="str">
        <f t="shared" si="15"/>
        <v/>
      </c>
      <c r="G160" s="36" t="s">
        <v>317</v>
      </c>
      <c r="H160" s="37" t="s">
        <v>226</v>
      </c>
      <c r="I160" s="38" t="s">
        <v>243</v>
      </c>
      <c r="J160" s="39">
        <v>3605.85</v>
      </c>
      <c r="K160" s="40" t="s">
        <v>4</v>
      </c>
      <c r="L160" s="39">
        <v>0</v>
      </c>
      <c r="M160" s="40" t="s">
        <v>164</v>
      </c>
      <c r="N160" s="39">
        <v>0.41499999999999998</v>
      </c>
      <c r="O160" s="40" t="s">
        <v>171</v>
      </c>
      <c r="P160" s="41">
        <v>0</v>
      </c>
      <c r="Q160" s="42" t="s">
        <v>164</v>
      </c>
      <c r="R160" s="41">
        <v>100</v>
      </c>
      <c r="S160" s="40" t="s">
        <v>165</v>
      </c>
      <c r="T160" s="41">
        <v>100</v>
      </c>
      <c r="U160" s="40" t="s">
        <v>165</v>
      </c>
      <c r="V160" s="41">
        <v>0</v>
      </c>
      <c r="W160" s="40" t="s">
        <v>165</v>
      </c>
      <c r="X160" s="41">
        <v>0</v>
      </c>
      <c r="Y160" s="40" t="s">
        <v>165</v>
      </c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39">
        <v>1496.4277499999998</v>
      </c>
      <c r="AZ160" s="39">
        <v>0</v>
      </c>
      <c r="BA160" s="39">
        <v>0</v>
      </c>
      <c r="BB160" s="39">
        <v>0</v>
      </c>
      <c r="BC160" s="39">
        <v>0</v>
      </c>
      <c r="BD160" s="22" t="str">
        <f t="shared" si="17"/>
        <v/>
      </c>
      <c r="BE160" s="22">
        <f t="shared" si="18"/>
        <v>15640.634796540799</v>
      </c>
      <c r="BF160" s="23"/>
    </row>
    <row r="161" spans="1:58" s="24" customFormat="1" ht="30" customHeight="1" x14ac:dyDescent="0.3">
      <c r="A161" s="31" t="str">
        <f>IF(C161=C160,"",COUNTIF($A$7:A160,"&gt;0")+1)</f>
        <v/>
      </c>
      <c r="B161" s="34" t="s">
        <v>176</v>
      </c>
      <c r="C161" s="45" t="s">
        <v>75</v>
      </c>
      <c r="D161" s="46" t="s">
        <v>76</v>
      </c>
      <c r="E161" s="35" t="str">
        <f t="shared" si="16"/>
        <v/>
      </c>
      <c r="F161" s="36" t="str">
        <f t="shared" si="15"/>
        <v/>
      </c>
      <c r="G161" s="36" t="s">
        <v>317</v>
      </c>
      <c r="H161" s="37" t="s">
        <v>226</v>
      </c>
      <c r="I161" s="38" t="s">
        <v>244</v>
      </c>
      <c r="J161" s="39">
        <v>2299.1999999999998</v>
      </c>
      <c r="K161" s="40" t="s">
        <v>4</v>
      </c>
      <c r="L161" s="39">
        <v>0</v>
      </c>
      <c r="M161" s="40" t="s">
        <v>164</v>
      </c>
      <c r="N161" s="39">
        <v>0.44</v>
      </c>
      <c r="O161" s="40" t="s">
        <v>171</v>
      </c>
      <c r="P161" s="41">
        <v>0</v>
      </c>
      <c r="Q161" s="42" t="s">
        <v>164</v>
      </c>
      <c r="R161" s="41">
        <v>100</v>
      </c>
      <c r="S161" s="40" t="s">
        <v>165</v>
      </c>
      <c r="T161" s="41">
        <v>100</v>
      </c>
      <c r="U161" s="40" t="s">
        <v>165</v>
      </c>
      <c r="V161" s="41">
        <v>0</v>
      </c>
      <c r="W161" s="40" t="s">
        <v>165</v>
      </c>
      <c r="X161" s="41">
        <v>0</v>
      </c>
      <c r="Y161" s="40" t="s">
        <v>165</v>
      </c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39">
        <v>1011.6479999999999</v>
      </c>
      <c r="AZ161" s="39">
        <v>0</v>
      </c>
      <c r="BA161" s="39">
        <v>0</v>
      </c>
      <c r="BB161" s="39">
        <v>0</v>
      </c>
      <c r="BC161" s="39">
        <v>0</v>
      </c>
      <c r="BD161" s="22" t="str">
        <f t="shared" si="17"/>
        <v/>
      </c>
      <c r="BE161" s="22">
        <f t="shared" si="18"/>
        <v>15640.634796540799</v>
      </c>
      <c r="BF161" s="23"/>
    </row>
    <row r="162" spans="1:58" s="24" customFormat="1" ht="30" customHeight="1" x14ac:dyDescent="0.3">
      <c r="A162" s="31" t="str">
        <f>IF(C162=C161,"",COUNTIF($A$7:A161,"&gt;0")+1)</f>
        <v/>
      </c>
      <c r="B162" s="34" t="s">
        <v>176</v>
      </c>
      <c r="C162" s="45" t="s">
        <v>75</v>
      </c>
      <c r="D162" s="46" t="s">
        <v>76</v>
      </c>
      <c r="E162" s="35" t="str">
        <f t="shared" si="16"/>
        <v/>
      </c>
      <c r="F162" s="36" t="str">
        <f t="shared" si="15"/>
        <v/>
      </c>
      <c r="G162" s="36" t="s">
        <v>317</v>
      </c>
      <c r="H162" s="37" t="s">
        <v>226</v>
      </c>
      <c r="I162" s="38" t="s">
        <v>245</v>
      </c>
      <c r="J162" s="39">
        <v>1191.82</v>
      </c>
      <c r="K162" s="40" t="s">
        <v>4</v>
      </c>
      <c r="L162" s="39">
        <v>0</v>
      </c>
      <c r="M162" s="40" t="s">
        <v>164</v>
      </c>
      <c r="N162" s="39">
        <v>0.52200000000000002</v>
      </c>
      <c r="O162" s="40" t="s">
        <v>171</v>
      </c>
      <c r="P162" s="41">
        <v>0</v>
      </c>
      <c r="Q162" s="42" t="s">
        <v>164</v>
      </c>
      <c r="R162" s="41">
        <v>100</v>
      </c>
      <c r="S162" s="40" t="s">
        <v>165</v>
      </c>
      <c r="T162" s="41">
        <v>100</v>
      </c>
      <c r="U162" s="40" t="s">
        <v>165</v>
      </c>
      <c r="V162" s="41">
        <v>0</v>
      </c>
      <c r="W162" s="40" t="s">
        <v>165</v>
      </c>
      <c r="X162" s="41">
        <v>0</v>
      </c>
      <c r="Y162" s="40" t="s">
        <v>165</v>
      </c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39">
        <v>622.13004000000001</v>
      </c>
      <c r="AZ162" s="39">
        <v>0</v>
      </c>
      <c r="BA162" s="39">
        <v>0</v>
      </c>
      <c r="BB162" s="39">
        <v>0</v>
      </c>
      <c r="BC162" s="39">
        <v>0</v>
      </c>
      <c r="BD162" s="22" t="str">
        <f t="shared" si="17"/>
        <v/>
      </c>
      <c r="BE162" s="22">
        <f t="shared" si="18"/>
        <v>15640.634796540799</v>
      </c>
      <c r="BF162" s="23"/>
    </row>
    <row r="163" spans="1:58" s="24" customFormat="1" ht="30" customHeight="1" x14ac:dyDescent="0.3">
      <c r="A163" s="31" t="str">
        <f>IF(C163=C162,"",COUNTIF($A$7:A162,"&gt;0")+1)</f>
        <v/>
      </c>
      <c r="B163" s="34" t="s">
        <v>176</v>
      </c>
      <c r="C163" s="45" t="s">
        <v>75</v>
      </c>
      <c r="D163" s="46" t="s">
        <v>76</v>
      </c>
      <c r="E163" s="35" t="str">
        <f t="shared" si="16"/>
        <v/>
      </c>
      <c r="F163" s="36" t="str">
        <f t="shared" si="15"/>
        <v/>
      </c>
      <c r="G163" s="36" t="s">
        <v>317</v>
      </c>
      <c r="H163" s="37" t="s">
        <v>226</v>
      </c>
      <c r="I163" s="38" t="s">
        <v>246</v>
      </c>
      <c r="J163" s="39">
        <v>24.11</v>
      </c>
      <c r="K163" s="40" t="s">
        <v>4</v>
      </c>
      <c r="L163" s="39">
        <v>0</v>
      </c>
      <c r="M163" s="40" t="s">
        <v>164</v>
      </c>
      <c r="N163" s="39">
        <v>3.6640000000000001</v>
      </c>
      <c r="O163" s="40" t="s">
        <v>171</v>
      </c>
      <c r="P163" s="41">
        <v>0</v>
      </c>
      <c r="Q163" s="42" t="s">
        <v>164</v>
      </c>
      <c r="R163" s="41">
        <v>100</v>
      </c>
      <c r="S163" s="40" t="s">
        <v>165</v>
      </c>
      <c r="T163" s="41">
        <v>100</v>
      </c>
      <c r="U163" s="40" t="s">
        <v>165</v>
      </c>
      <c r="V163" s="41">
        <v>0</v>
      </c>
      <c r="W163" s="40" t="s">
        <v>165</v>
      </c>
      <c r="X163" s="41">
        <v>0</v>
      </c>
      <c r="Y163" s="40" t="s">
        <v>165</v>
      </c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39">
        <v>88.339039999999997</v>
      </c>
      <c r="AZ163" s="39">
        <v>0</v>
      </c>
      <c r="BA163" s="39">
        <v>0</v>
      </c>
      <c r="BB163" s="39">
        <v>0</v>
      </c>
      <c r="BC163" s="39">
        <v>0</v>
      </c>
      <c r="BD163" s="22" t="str">
        <f t="shared" si="17"/>
        <v/>
      </c>
      <c r="BE163" s="22">
        <f t="shared" si="18"/>
        <v>15640.634796540799</v>
      </c>
      <c r="BF163" s="23"/>
    </row>
    <row r="164" spans="1:58" s="24" customFormat="1" ht="30" customHeight="1" x14ac:dyDescent="0.3">
      <c r="A164" s="31">
        <f>IF(C164=C163,"",COUNTIF($A$7:A163,"&gt;0")+1)</f>
        <v>43</v>
      </c>
      <c r="B164" s="34" t="s">
        <v>177</v>
      </c>
      <c r="C164" s="45" t="s">
        <v>77</v>
      </c>
      <c r="D164" s="46" t="s">
        <v>78</v>
      </c>
      <c r="E164" s="35" t="str">
        <f t="shared" si="16"/>
        <v>A</v>
      </c>
      <c r="F164" s="36" t="str">
        <f t="shared" si="15"/>
        <v>TAIP</v>
      </c>
      <c r="G164" s="36" t="s">
        <v>311</v>
      </c>
      <c r="H164" s="37" t="s">
        <v>5</v>
      </c>
      <c r="I164" s="38" t="s">
        <v>160</v>
      </c>
      <c r="J164" s="39">
        <v>2819.58</v>
      </c>
      <c r="K164" s="40" t="s">
        <v>4</v>
      </c>
      <c r="L164" s="39">
        <v>33.49</v>
      </c>
      <c r="M164" s="40" t="s">
        <v>167</v>
      </c>
      <c r="N164" s="39">
        <v>55.23</v>
      </c>
      <c r="O164" s="40" t="s">
        <v>163</v>
      </c>
      <c r="P164" s="41">
        <v>0</v>
      </c>
      <c r="Q164" s="42" t="s">
        <v>164</v>
      </c>
      <c r="R164" s="41">
        <v>100</v>
      </c>
      <c r="S164" s="40" t="s">
        <v>165</v>
      </c>
      <c r="T164" s="41">
        <v>100</v>
      </c>
      <c r="U164" s="40" t="s">
        <v>165</v>
      </c>
      <c r="V164" s="41">
        <v>0</v>
      </c>
      <c r="W164" s="40" t="s">
        <v>165</v>
      </c>
      <c r="X164" s="41">
        <v>0</v>
      </c>
      <c r="Y164" s="40" t="s">
        <v>165</v>
      </c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39">
        <v>5215.243759865999</v>
      </c>
      <c r="AZ164" s="39">
        <v>0</v>
      </c>
      <c r="BA164" s="39">
        <v>0</v>
      </c>
      <c r="BB164" s="39">
        <v>94.427734200000003</v>
      </c>
      <c r="BC164" s="39">
        <v>0</v>
      </c>
      <c r="BD164" s="22">
        <f t="shared" si="17"/>
        <v>5215.243759865999</v>
      </c>
      <c r="BE164" s="22">
        <f t="shared" si="18"/>
        <v>5215.243759865999</v>
      </c>
      <c r="BF164" s="23"/>
    </row>
    <row r="165" spans="1:58" s="24" customFormat="1" ht="30" customHeight="1" x14ac:dyDescent="0.3">
      <c r="A165" s="31">
        <f>IF(C165=C164,"",COUNTIF($A$7:A164,"&gt;0")+1)</f>
        <v>44</v>
      </c>
      <c r="B165" s="34" t="s">
        <v>177</v>
      </c>
      <c r="C165" s="45" t="s">
        <v>297</v>
      </c>
      <c r="D165" s="46" t="s">
        <v>79</v>
      </c>
      <c r="E165" s="35" t="str">
        <f t="shared" si="16"/>
        <v>A</v>
      </c>
      <c r="F165" s="36" t="str">
        <f t="shared" si="15"/>
        <v>TAIP</v>
      </c>
      <c r="G165" s="36" t="s">
        <v>311</v>
      </c>
      <c r="H165" s="37" t="s">
        <v>5</v>
      </c>
      <c r="I165" s="38" t="s">
        <v>160</v>
      </c>
      <c r="J165" s="39">
        <v>5818.03</v>
      </c>
      <c r="K165" s="40" t="s">
        <v>161</v>
      </c>
      <c r="L165" s="39">
        <v>33.49</v>
      </c>
      <c r="M165" s="40" t="s">
        <v>162</v>
      </c>
      <c r="N165" s="39">
        <v>55.23</v>
      </c>
      <c r="O165" s="40" t="s">
        <v>163</v>
      </c>
      <c r="P165" s="41">
        <v>0</v>
      </c>
      <c r="Q165" s="42" t="s">
        <v>164</v>
      </c>
      <c r="R165" s="41">
        <v>100</v>
      </c>
      <c r="S165" s="40" t="s">
        <v>165</v>
      </c>
      <c r="T165" s="41">
        <v>100</v>
      </c>
      <c r="U165" s="40" t="s">
        <v>165</v>
      </c>
      <c r="V165" s="41">
        <v>0</v>
      </c>
      <c r="W165" s="40" t="s">
        <v>165</v>
      </c>
      <c r="X165" s="41">
        <v>0</v>
      </c>
      <c r="Y165" s="40" t="s">
        <v>165</v>
      </c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39">
        <v>10761.334898180998</v>
      </c>
      <c r="AZ165" s="39">
        <v>0</v>
      </c>
      <c r="BA165" s="39">
        <v>0</v>
      </c>
      <c r="BB165" s="39">
        <v>194.84582470000001</v>
      </c>
      <c r="BC165" s="39">
        <v>0</v>
      </c>
      <c r="BD165" s="22">
        <f t="shared" si="17"/>
        <v>14120.968240340995</v>
      </c>
      <c r="BE165" s="22">
        <f t="shared" si="18"/>
        <v>14120.968240340995</v>
      </c>
      <c r="BF165" s="23"/>
    </row>
    <row r="166" spans="1:58" s="24" customFormat="1" ht="30" customHeight="1" x14ac:dyDescent="0.3">
      <c r="A166" s="31" t="str">
        <f>IF(C166=C165,"",COUNTIF($A$7:A165,"&gt;0")+1)</f>
        <v/>
      </c>
      <c r="B166" s="34" t="s">
        <v>177</v>
      </c>
      <c r="C166" s="33" t="s">
        <v>297</v>
      </c>
      <c r="D166" s="34" t="s">
        <v>79</v>
      </c>
      <c r="E166" s="35" t="str">
        <f t="shared" si="16"/>
        <v/>
      </c>
      <c r="F166" s="36" t="str">
        <f t="shared" si="15"/>
        <v/>
      </c>
      <c r="G166" s="36" t="s">
        <v>311</v>
      </c>
      <c r="H166" s="37" t="s">
        <v>5</v>
      </c>
      <c r="I166" s="38" t="s">
        <v>197</v>
      </c>
      <c r="J166" s="39">
        <v>1080.7349999999992</v>
      </c>
      <c r="K166" s="40" t="s">
        <v>4</v>
      </c>
      <c r="L166" s="39">
        <v>40.06</v>
      </c>
      <c r="M166" s="40" t="s">
        <v>167</v>
      </c>
      <c r="N166" s="39">
        <v>77.599999999999994</v>
      </c>
      <c r="O166" s="40" t="s">
        <v>163</v>
      </c>
      <c r="P166" s="41">
        <v>0</v>
      </c>
      <c r="Q166" s="42" t="s">
        <v>164</v>
      </c>
      <c r="R166" s="41">
        <v>100</v>
      </c>
      <c r="S166" s="40" t="s">
        <v>165</v>
      </c>
      <c r="T166" s="41">
        <v>100</v>
      </c>
      <c r="U166" s="40" t="s">
        <v>165</v>
      </c>
      <c r="V166" s="41">
        <v>0</v>
      </c>
      <c r="W166" s="40" t="s">
        <v>165</v>
      </c>
      <c r="X166" s="41">
        <v>0</v>
      </c>
      <c r="Y166" s="40" t="s">
        <v>165</v>
      </c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39">
        <v>3359.6333421599975</v>
      </c>
      <c r="AZ166" s="39">
        <v>0</v>
      </c>
      <c r="BA166" s="39">
        <v>0</v>
      </c>
      <c r="BB166" s="39">
        <v>43.294244099999972</v>
      </c>
      <c r="BC166" s="39">
        <v>0</v>
      </c>
      <c r="BD166" s="22" t="str">
        <f t="shared" si="17"/>
        <v/>
      </c>
      <c r="BE166" s="22">
        <f t="shared" si="18"/>
        <v>14120.968240340995</v>
      </c>
      <c r="BF166" s="23"/>
    </row>
    <row r="167" spans="1:58" s="24" customFormat="1" ht="30" customHeight="1" x14ac:dyDescent="0.3">
      <c r="A167" s="31" t="str">
        <f>IF(C167=C166,"",COUNTIF($A$7:A166,"&gt;0")+1)</f>
        <v/>
      </c>
      <c r="B167" s="34" t="s">
        <v>177</v>
      </c>
      <c r="C167" s="33" t="s">
        <v>297</v>
      </c>
      <c r="D167" s="34" t="s">
        <v>79</v>
      </c>
      <c r="E167" s="35" t="str">
        <f t="shared" si="16"/>
        <v/>
      </c>
      <c r="F167" s="36" t="str">
        <f t="shared" si="15"/>
        <v/>
      </c>
      <c r="G167" s="36" t="s">
        <v>311</v>
      </c>
      <c r="H167" s="37" t="s">
        <v>5</v>
      </c>
      <c r="I167" s="38" t="s">
        <v>196</v>
      </c>
      <c r="J167" s="39">
        <v>31013.511999999999</v>
      </c>
      <c r="K167" s="40" t="s">
        <v>4</v>
      </c>
      <c r="L167" s="39">
        <v>15.6</v>
      </c>
      <c r="M167" s="40" t="s">
        <v>167</v>
      </c>
      <c r="N167" s="39">
        <v>109.9</v>
      </c>
      <c r="O167" s="40" t="s">
        <v>163</v>
      </c>
      <c r="P167" s="41">
        <v>0</v>
      </c>
      <c r="Q167" s="42" t="s">
        <v>164</v>
      </c>
      <c r="R167" s="41">
        <v>100</v>
      </c>
      <c r="S167" s="40" t="s">
        <v>165</v>
      </c>
      <c r="T167" s="41">
        <v>100</v>
      </c>
      <c r="U167" s="40" t="s">
        <v>165</v>
      </c>
      <c r="V167" s="41">
        <v>100</v>
      </c>
      <c r="W167" s="40" t="s">
        <v>165</v>
      </c>
      <c r="X167" s="41">
        <v>0</v>
      </c>
      <c r="Y167" s="40" t="s">
        <v>165</v>
      </c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39">
        <v>0</v>
      </c>
      <c r="AZ167" s="39">
        <v>53170.805513279993</v>
      </c>
      <c r="BA167" s="39">
        <v>0</v>
      </c>
      <c r="BB167" s="39">
        <v>0</v>
      </c>
      <c r="BC167" s="39">
        <v>483.81078719999994</v>
      </c>
      <c r="BD167" s="22" t="str">
        <f t="shared" si="17"/>
        <v/>
      </c>
      <c r="BE167" s="22">
        <f t="shared" si="18"/>
        <v>14120.968240340995</v>
      </c>
      <c r="BF167" s="23"/>
    </row>
    <row r="168" spans="1:58" s="24" customFormat="1" ht="30" customHeight="1" x14ac:dyDescent="0.3">
      <c r="A168" s="31">
        <f>IF(C168=C167,"",COUNTIF($A$7:A167,"&gt;0")+1)</f>
        <v>45</v>
      </c>
      <c r="B168" s="34" t="s">
        <v>177</v>
      </c>
      <c r="C168" s="33" t="s">
        <v>80</v>
      </c>
      <c r="D168" s="34" t="s">
        <v>81</v>
      </c>
      <c r="E168" s="35" t="str">
        <f t="shared" si="16"/>
        <v>A</v>
      </c>
      <c r="F168" s="36" t="str">
        <f t="shared" si="15"/>
        <v>TAIP</v>
      </c>
      <c r="G168" s="36" t="s">
        <v>311</v>
      </c>
      <c r="H168" s="37" t="s">
        <v>5</v>
      </c>
      <c r="I168" s="38" t="s">
        <v>160</v>
      </c>
      <c r="J168" s="39">
        <v>7271.0950000000003</v>
      </c>
      <c r="K168" s="40" t="s">
        <v>161</v>
      </c>
      <c r="L168" s="39">
        <v>35.67</v>
      </c>
      <c r="M168" s="40" t="s">
        <v>162</v>
      </c>
      <c r="N168" s="39">
        <v>55.99</v>
      </c>
      <c r="O168" s="40" t="s">
        <v>163</v>
      </c>
      <c r="P168" s="41">
        <v>0</v>
      </c>
      <c r="Q168" s="40" t="s">
        <v>164</v>
      </c>
      <c r="R168" s="41">
        <v>100</v>
      </c>
      <c r="S168" s="40" t="s">
        <v>165</v>
      </c>
      <c r="T168" s="41">
        <v>100</v>
      </c>
      <c r="U168" s="40" t="s">
        <v>165</v>
      </c>
      <c r="V168" s="41">
        <v>0</v>
      </c>
      <c r="W168" s="40" t="s">
        <v>165</v>
      </c>
      <c r="X168" s="41">
        <v>0</v>
      </c>
      <c r="Y168" s="40" t="s">
        <v>165</v>
      </c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39">
        <v>14521.564084813501</v>
      </c>
      <c r="AZ168" s="39">
        <v>0</v>
      </c>
      <c r="BA168" s="39">
        <v>0</v>
      </c>
      <c r="BB168" s="39">
        <v>259.35995865000001</v>
      </c>
      <c r="BC168" s="39">
        <v>0</v>
      </c>
      <c r="BD168" s="22">
        <f t="shared" si="17"/>
        <v>16913.4355103015</v>
      </c>
      <c r="BE168" s="22">
        <f t="shared" si="18"/>
        <v>16913.4355103015</v>
      </c>
      <c r="BF168" s="23"/>
    </row>
    <row r="169" spans="1:58" s="24" customFormat="1" ht="30" customHeight="1" x14ac:dyDescent="0.3">
      <c r="A169" s="31" t="str">
        <f>IF(C169=C168,"",COUNTIF($A$7:A168,"&gt;0")+1)</f>
        <v/>
      </c>
      <c r="B169" s="34" t="s">
        <v>177</v>
      </c>
      <c r="C169" s="45" t="s">
        <v>80</v>
      </c>
      <c r="D169" s="46" t="s">
        <v>81</v>
      </c>
      <c r="E169" s="35" t="str">
        <f t="shared" si="16"/>
        <v/>
      </c>
      <c r="F169" s="36" t="str">
        <f t="shared" si="15"/>
        <v/>
      </c>
      <c r="G169" s="36" t="s">
        <v>311</v>
      </c>
      <c r="H169" s="37" t="s">
        <v>5</v>
      </c>
      <c r="I169" s="38" t="s">
        <v>197</v>
      </c>
      <c r="J169" s="39">
        <v>769.423</v>
      </c>
      <c r="K169" s="40" t="s">
        <v>4</v>
      </c>
      <c r="L169" s="39">
        <v>40.06</v>
      </c>
      <c r="M169" s="40" t="s">
        <v>167</v>
      </c>
      <c r="N169" s="39">
        <v>77.599999999999994</v>
      </c>
      <c r="O169" s="40" t="s">
        <v>163</v>
      </c>
      <c r="P169" s="41">
        <v>0</v>
      </c>
      <c r="Q169" s="42" t="s">
        <v>164</v>
      </c>
      <c r="R169" s="41">
        <v>100</v>
      </c>
      <c r="S169" s="40" t="s">
        <v>165</v>
      </c>
      <c r="T169" s="41">
        <v>100</v>
      </c>
      <c r="U169" s="40" t="s">
        <v>165</v>
      </c>
      <c r="V169" s="41">
        <v>0</v>
      </c>
      <c r="W169" s="40" t="s">
        <v>165</v>
      </c>
      <c r="X169" s="41">
        <v>0</v>
      </c>
      <c r="Y169" s="40" t="s">
        <v>165</v>
      </c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39">
        <v>2391.8714254880001</v>
      </c>
      <c r="AZ169" s="39">
        <v>0</v>
      </c>
      <c r="BA169" s="39">
        <v>0</v>
      </c>
      <c r="BB169" s="39">
        <v>30.823085380000002</v>
      </c>
      <c r="BC169" s="39">
        <v>0</v>
      </c>
      <c r="BD169" s="22" t="str">
        <f t="shared" si="17"/>
        <v/>
      </c>
      <c r="BE169" s="22">
        <f t="shared" si="18"/>
        <v>16913.4355103015</v>
      </c>
      <c r="BF169" s="23"/>
    </row>
    <row r="170" spans="1:58" s="24" customFormat="1" ht="30" customHeight="1" x14ac:dyDescent="0.3">
      <c r="A170" s="31">
        <f>IF(C170=C169,"",COUNTIF($A$7:A169,"&gt;0")+1)</f>
        <v>46</v>
      </c>
      <c r="B170" s="34" t="s">
        <v>177</v>
      </c>
      <c r="C170" s="45" t="s">
        <v>298</v>
      </c>
      <c r="D170" s="46" t="s">
        <v>82</v>
      </c>
      <c r="E170" s="35" t="str">
        <f t="shared" si="16"/>
        <v>A</v>
      </c>
      <c r="F170" s="36" t="str">
        <f t="shared" si="15"/>
        <v>TAIP</v>
      </c>
      <c r="G170" s="36" t="s">
        <v>311</v>
      </c>
      <c r="H170" s="37" t="s">
        <v>5</v>
      </c>
      <c r="I170" s="38" t="s">
        <v>160</v>
      </c>
      <c r="J170" s="39">
        <v>4271.6639999999998</v>
      </c>
      <c r="K170" s="40" t="s">
        <v>161</v>
      </c>
      <c r="L170" s="39">
        <v>33.49</v>
      </c>
      <c r="M170" s="40" t="s">
        <v>162</v>
      </c>
      <c r="N170" s="39">
        <v>55.23</v>
      </c>
      <c r="O170" s="40" t="s">
        <v>163</v>
      </c>
      <c r="P170" s="41">
        <v>0</v>
      </c>
      <c r="Q170" s="42" t="s">
        <v>164</v>
      </c>
      <c r="R170" s="41">
        <v>100</v>
      </c>
      <c r="S170" s="40" t="s">
        <v>165</v>
      </c>
      <c r="T170" s="41">
        <v>100</v>
      </c>
      <c r="U170" s="40" t="s">
        <v>165</v>
      </c>
      <c r="V170" s="41">
        <v>0</v>
      </c>
      <c r="W170" s="40" t="s">
        <v>165</v>
      </c>
      <c r="X170" s="41">
        <v>0</v>
      </c>
      <c r="Y170" s="40" t="s">
        <v>165</v>
      </c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39">
        <v>7901.0948510927983</v>
      </c>
      <c r="AZ170" s="39">
        <v>0</v>
      </c>
      <c r="BA170" s="39">
        <v>0</v>
      </c>
      <c r="BB170" s="39">
        <v>143.05802736000001</v>
      </c>
      <c r="BC170" s="39">
        <v>0</v>
      </c>
      <c r="BD170" s="22">
        <f t="shared" si="17"/>
        <v>7901.0948510927983</v>
      </c>
      <c r="BE170" s="22">
        <f t="shared" si="18"/>
        <v>7901.0948510927983</v>
      </c>
      <c r="BF170" s="23"/>
    </row>
    <row r="171" spans="1:58" s="24" customFormat="1" ht="30" customHeight="1" x14ac:dyDescent="0.3">
      <c r="A171" s="31" t="str">
        <f>IF(C171=C170,"",COUNTIF($A$7:A170,"&gt;0")+1)</f>
        <v/>
      </c>
      <c r="B171" s="34" t="s">
        <v>177</v>
      </c>
      <c r="C171" s="33" t="s">
        <v>298</v>
      </c>
      <c r="D171" s="34" t="s">
        <v>82</v>
      </c>
      <c r="E171" s="35" t="str">
        <f t="shared" si="16"/>
        <v/>
      </c>
      <c r="F171" s="36" t="str">
        <f t="shared" si="15"/>
        <v/>
      </c>
      <c r="G171" s="36" t="s">
        <v>311</v>
      </c>
      <c r="H171" s="37" t="s">
        <v>5</v>
      </c>
      <c r="I171" s="38" t="s">
        <v>197</v>
      </c>
      <c r="J171" s="39">
        <v>0</v>
      </c>
      <c r="K171" s="40" t="s">
        <v>4</v>
      </c>
      <c r="L171" s="39">
        <v>40.06</v>
      </c>
      <c r="M171" s="40" t="s">
        <v>167</v>
      </c>
      <c r="N171" s="39">
        <v>77.599999999999994</v>
      </c>
      <c r="O171" s="40" t="s">
        <v>163</v>
      </c>
      <c r="P171" s="41">
        <v>0</v>
      </c>
      <c r="Q171" s="42" t="s">
        <v>164</v>
      </c>
      <c r="R171" s="41">
        <v>100</v>
      </c>
      <c r="S171" s="40" t="s">
        <v>165</v>
      </c>
      <c r="T171" s="41">
        <v>100</v>
      </c>
      <c r="U171" s="40" t="s">
        <v>165</v>
      </c>
      <c r="V171" s="41">
        <v>0</v>
      </c>
      <c r="W171" s="40" t="s">
        <v>165</v>
      </c>
      <c r="X171" s="41">
        <v>0</v>
      </c>
      <c r="Y171" s="40" t="s">
        <v>165</v>
      </c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39">
        <v>0</v>
      </c>
      <c r="AZ171" s="39">
        <v>0</v>
      </c>
      <c r="BA171" s="39">
        <v>0</v>
      </c>
      <c r="BB171" s="39">
        <v>0</v>
      </c>
      <c r="BC171" s="39">
        <v>0</v>
      </c>
      <c r="BD171" s="22" t="str">
        <f t="shared" si="17"/>
        <v/>
      </c>
      <c r="BE171" s="22">
        <f t="shared" si="18"/>
        <v>7901.0948510927983</v>
      </c>
      <c r="BF171" s="23"/>
    </row>
    <row r="172" spans="1:58" s="24" customFormat="1" ht="30" customHeight="1" x14ac:dyDescent="0.3">
      <c r="A172" s="31" t="str">
        <f>IF(C172=C171,"",COUNTIF($A$7:A171,"&gt;0")+1)</f>
        <v/>
      </c>
      <c r="B172" s="34" t="s">
        <v>177</v>
      </c>
      <c r="C172" s="33" t="s">
        <v>298</v>
      </c>
      <c r="D172" s="34" t="s">
        <v>82</v>
      </c>
      <c r="E172" s="35" t="str">
        <f t="shared" si="16"/>
        <v/>
      </c>
      <c r="F172" s="36" t="str">
        <f t="shared" si="15"/>
        <v/>
      </c>
      <c r="G172" s="36" t="s">
        <v>311</v>
      </c>
      <c r="H172" s="37" t="s">
        <v>5</v>
      </c>
      <c r="I172" s="38" t="s">
        <v>220</v>
      </c>
      <c r="J172" s="39">
        <v>0</v>
      </c>
      <c r="K172" s="40" t="s">
        <v>4</v>
      </c>
      <c r="L172" s="39">
        <v>43.07</v>
      </c>
      <c r="M172" s="40" t="s">
        <v>167</v>
      </c>
      <c r="N172" s="39">
        <v>72.89</v>
      </c>
      <c r="O172" s="40" t="s">
        <v>163</v>
      </c>
      <c r="P172" s="41">
        <v>0</v>
      </c>
      <c r="Q172" s="42" t="s">
        <v>164</v>
      </c>
      <c r="R172" s="41">
        <v>100</v>
      </c>
      <c r="S172" s="40" t="s">
        <v>165</v>
      </c>
      <c r="T172" s="41">
        <v>100</v>
      </c>
      <c r="U172" s="40" t="s">
        <v>165</v>
      </c>
      <c r="V172" s="41">
        <v>0</v>
      </c>
      <c r="W172" s="40" t="s">
        <v>165</v>
      </c>
      <c r="X172" s="41">
        <v>0</v>
      </c>
      <c r="Y172" s="40" t="s">
        <v>165</v>
      </c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22" t="str">
        <f t="shared" si="17"/>
        <v/>
      </c>
      <c r="BE172" s="22">
        <f t="shared" si="18"/>
        <v>7901.0948510927983</v>
      </c>
      <c r="BF172" s="23"/>
    </row>
    <row r="173" spans="1:58" s="24" customFormat="1" ht="30" customHeight="1" x14ac:dyDescent="0.3">
      <c r="A173" s="31">
        <f>IF(C173=C172,"",COUNTIF($A$7:A172,"&gt;0")+1)</f>
        <v>47</v>
      </c>
      <c r="B173" s="34" t="s">
        <v>177</v>
      </c>
      <c r="C173" s="33" t="s">
        <v>83</v>
      </c>
      <c r="D173" s="34" t="s">
        <v>84</v>
      </c>
      <c r="E173" s="35" t="str">
        <f t="shared" si="16"/>
        <v>A</v>
      </c>
      <c r="F173" s="36" t="str">
        <f t="shared" si="15"/>
        <v>TAIP</v>
      </c>
      <c r="G173" s="36" t="s">
        <v>469</v>
      </c>
      <c r="H173" s="37" t="s">
        <v>5</v>
      </c>
      <c r="I173" s="38" t="s">
        <v>160</v>
      </c>
      <c r="J173" s="39">
        <v>35.405000000000001</v>
      </c>
      <c r="K173" s="40" t="s">
        <v>161</v>
      </c>
      <c r="L173" s="39">
        <v>35.69</v>
      </c>
      <c r="M173" s="40" t="s">
        <v>162</v>
      </c>
      <c r="N173" s="39">
        <v>56</v>
      </c>
      <c r="O173" s="40" t="s">
        <v>163</v>
      </c>
      <c r="P173" s="41">
        <v>0</v>
      </c>
      <c r="Q173" s="42" t="s">
        <v>164</v>
      </c>
      <c r="R173" s="41">
        <v>100</v>
      </c>
      <c r="S173" s="40" t="s">
        <v>165</v>
      </c>
      <c r="T173" s="41">
        <v>100</v>
      </c>
      <c r="U173" s="40" t="s">
        <v>165</v>
      </c>
      <c r="V173" s="41">
        <v>0</v>
      </c>
      <c r="W173" s="40" t="s">
        <v>165</v>
      </c>
      <c r="X173" s="41">
        <v>0</v>
      </c>
      <c r="Y173" s="40" t="s">
        <v>165</v>
      </c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39">
        <v>70.7618492</v>
      </c>
      <c r="AZ173" s="39">
        <v>0</v>
      </c>
      <c r="BA173" s="39">
        <v>0</v>
      </c>
      <c r="BB173" s="39">
        <v>1.2636044500000001</v>
      </c>
      <c r="BC173" s="39">
        <v>0</v>
      </c>
      <c r="BD173" s="22">
        <f t="shared" si="17"/>
        <v>70.7618492</v>
      </c>
      <c r="BE173" s="22">
        <f t="shared" si="18"/>
        <v>70.7618492</v>
      </c>
      <c r="BF173" s="23"/>
    </row>
    <row r="174" spans="1:58" s="24" customFormat="1" ht="30" customHeight="1" x14ac:dyDescent="0.3">
      <c r="A174" s="31" t="str">
        <f>IF(C174=C173,"",COUNTIF($A$7:A173,"&gt;0")+1)</f>
        <v/>
      </c>
      <c r="B174" s="34" t="s">
        <v>177</v>
      </c>
      <c r="C174" s="33" t="s">
        <v>83</v>
      </c>
      <c r="D174" s="46" t="s">
        <v>84</v>
      </c>
      <c r="E174" s="35" t="str">
        <f t="shared" si="16"/>
        <v/>
      </c>
      <c r="F174" s="36" t="str">
        <f t="shared" si="15"/>
        <v/>
      </c>
      <c r="G174" s="36" t="s">
        <v>469</v>
      </c>
      <c r="H174" s="37" t="s">
        <v>5</v>
      </c>
      <c r="I174" s="38" t="s">
        <v>289</v>
      </c>
      <c r="J174" s="39">
        <v>16534.827000000001</v>
      </c>
      <c r="K174" s="40" t="s">
        <v>4</v>
      </c>
      <c r="L174" s="39">
        <v>15.6</v>
      </c>
      <c r="M174" s="40" t="s">
        <v>167</v>
      </c>
      <c r="N174" s="39">
        <v>109.9</v>
      </c>
      <c r="O174" s="40" t="s">
        <v>163</v>
      </c>
      <c r="P174" s="41">
        <v>0</v>
      </c>
      <c r="Q174" s="42" t="s">
        <v>164</v>
      </c>
      <c r="R174" s="41">
        <v>100</v>
      </c>
      <c r="S174" s="40" t="s">
        <v>165</v>
      </c>
      <c r="T174" s="41">
        <v>100</v>
      </c>
      <c r="U174" s="40" t="s">
        <v>165</v>
      </c>
      <c r="V174" s="41">
        <v>100</v>
      </c>
      <c r="W174" s="40" t="s">
        <v>165</v>
      </c>
      <c r="X174" s="41">
        <v>0</v>
      </c>
      <c r="Y174" s="40" t="s">
        <v>165</v>
      </c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39">
        <v>0</v>
      </c>
      <c r="AZ174" s="39">
        <v>28347.968801880001</v>
      </c>
      <c r="BA174" s="39">
        <v>0</v>
      </c>
      <c r="BB174" s="39">
        <v>0</v>
      </c>
      <c r="BC174" s="39">
        <v>257.94330120000001</v>
      </c>
      <c r="BD174" s="22" t="str">
        <f t="shared" si="17"/>
        <v/>
      </c>
      <c r="BE174" s="22">
        <f t="shared" si="18"/>
        <v>70.7618492</v>
      </c>
      <c r="BF174" s="23"/>
    </row>
    <row r="175" spans="1:58" s="24" customFormat="1" ht="30" customHeight="1" x14ac:dyDescent="0.3">
      <c r="A175" s="31">
        <f>IF(C175=C174,"",COUNTIF($A$7:A174,"&gt;0")+1)</f>
        <v>48</v>
      </c>
      <c r="B175" s="34" t="s">
        <v>177</v>
      </c>
      <c r="C175" s="45" t="s">
        <v>85</v>
      </c>
      <c r="D175" s="46" t="s">
        <v>86</v>
      </c>
      <c r="E175" s="35" t="str">
        <f t="shared" si="16"/>
        <v>A</v>
      </c>
      <c r="F175" s="36" t="str">
        <f t="shared" si="15"/>
        <v>TAIP</v>
      </c>
      <c r="G175" s="36" t="s">
        <v>318</v>
      </c>
      <c r="H175" s="37" t="s">
        <v>5</v>
      </c>
      <c r="I175" s="38" t="s">
        <v>188</v>
      </c>
      <c r="J175" s="39">
        <v>9475.5419999999995</v>
      </c>
      <c r="K175" s="40" t="s">
        <v>161</v>
      </c>
      <c r="L175" s="39">
        <v>33.49</v>
      </c>
      <c r="M175" s="40" t="s">
        <v>162</v>
      </c>
      <c r="N175" s="39">
        <v>55.23</v>
      </c>
      <c r="O175" s="40" t="s">
        <v>163</v>
      </c>
      <c r="P175" s="41">
        <v>0</v>
      </c>
      <c r="Q175" s="40" t="s">
        <v>164</v>
      </c>
      <c r="R175" s="41">
        <v>100</v>
      </c>
      <c r="S175" s="40" t="s">
        <v>165</v>
      </c>
      <c r="T175" s="41">
        <v>100</v>
      </c>
      <c r="U175" s="40" t="s">
        <v>165</v>
      </c>
      <c r="V175" s="41">
        <v>0</v>
      </c>
      <c r="W175" s="40" t="s">
        <v>165</v>
      </c>
      <c r="X175" s="41">
        <v>0</v>
      </c>
      <c r="Y175" s="40" t="s">
        <v>165</v>
      </c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39">
        <v>17526.461844263398</v>
      </c>
      <c r="AZ175" s="39">
        <v>0</v>
      </c>
      <c r="BA175" s="39">
        <v>0</v>
      </c>
      <c r="BB175" s="39">
        <v>317.33590157999998</v>
      </c>
      <c r="BC175" s="39">
        <v>0</v>
      </c>
      <c r="BD175" s="22">
        <f t="shared" si="17"/>
        <v>17526.461844263398</v>
      </c>
      <c r="BE175" s="22">
        <f t="shared" si="18"/>
        <v>17526.461844263398</v>
      </c>
      <c r="BF175" s="23"/>
    </row>
    <row r="176" spans="1:58" s="24" customFormat="1" ht="30" customHeight="1" x14ac:dyDescent="0.3">
      <c r="A176" s="31" t="str">
        <f>IF(C176=C175,"",COUNTIF($A$7:A175,"&gt;0")+1)</f>
        <v/>
      </c>
      <c r="B176" s="34" t="s">
        <v>177</v>
      </c>
      <c r="C176" s="33" t="s">
        <v>85</v>
      </c>
      <c r="D176" s="34" t="s">
        <v>86</v>
      </c>
      <c r="E176" s="35" t="str">
        <f t="shared" si="16"/>
        <v/>
      </c>
      <c r="F176" s="36" t="str">
        <f t="shared" si="15"/>
        <v/>
      </c>
      <c r="G176" s="36" t="s">
        <v>318</v>
      </c>
      <c r="H176" s="37" t="s">
        <v>5</v>
      </c>
      <c r="I176" s="38" t="s">
        <v>189</v>
      </c>
      <c r="J176" s="39">
        <v>0</v>
      </c>
      <c r="K176" s="40" t="s">
        <v>4</v>
      </c>
      <c r="L176" s="39">
        <v>43.07</v>
      </c>
      <c r="M176" s="40" t="s">
        <v>167</v>
      </c>
      <c r="N176" s="39">
        <v>72.89</v>
      </c>
      <c r="O176" s="40" t="s">
        <v>163</v>
      </c>
      <c r="P176" s="41">
        <v>0</v>
      </c>
      <c r="Q176" s="42" t="s">
        <v>164</v>
      </c>
      <c r="R176" s="41">
        <v>100</v>
      </c>
      <c r="S176" s="40" t="s">
        <v>165</v>
      </c>
      <c r="T176" s="41">
        <v>100</v>
      </c>
      <c r="U176" s="40" t="s">
        <v>165</v>
      </c>
      <c r="V176" s="41">
        <v>0</v>
      </c>
      <c r="W176" s="40" t="s">
        <v>165</v>
      </c>
      <c r="X176" s="41">
        <v>0</v>
      </c>
      <c r="Y176" s="40" t="s">
        <v>165</v>
      </c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39">
        <v>0</v>
      </c>
      <c r="AZ176" s="39">
        <v>0</v>
      </c>
      <c r="BA176" s="39">
        <v>0</v>
      </c>
      <c r="BB176" s="39">
        <v>0</v>
      </c>
      <c r="BC176" s="39">
        <v>0</v>
      </c>
      <c r="BD176" s="22" t="str">
        <f t="shared" si="17"/>
        <v/>
      </c>
      <c r="BE176" s="22">
        <f t="shared" si="18"/>
        <v>17526.461844263398</v>
      </c>
      <c r="BF176" s="23"/>
    </row>
    <row r="177" spans="1:58" s="24" customFormat="1" ht="30" customHeight="1" x14ac:dyDescent="0.3">
      <c r="A177" s="31">
        <f>IF(C177=C176,"",COUNTIF($A$7:A176,"&gt;0")+1)</f>
        <v>49</v>
      </c>
      <c r="B177" s="34" t="s">
        <v>177</v>
      </c>
      <c r="C177" s="33" t="s">
        <v>87</v>
      </c>
      <c r="D177" s="34" t="s">
        <v>88</v>
      </c>
      <c r="E177" s="35" t="str">
        <f t="shared" si="16"/>
        <v>A</v>
      </c>
      <c r="F177" s="36" t="str">
        <f t="shared" si="15"/>
        <v>TAIP</v>
      </c>
      <c r="G177" s="36" t="s">
        <v>311</v>
      </c>
      <c r="H177" s="37" t="s">
        <v>5</v>
      </c>
      <c r="I177" s="38" t="s">
        <v>160</v>
      </c>
      <c r="J177" s="39">
        <v>0</v>
      </c>
      <c r="K177" s="40" t="s">
        <v>4</v>
      </c>
      <c r="L177" s="39">
        <v>33.49</v>
      </c>
      <c r="M177" s="40" t="s">
        <v>167</v>
      </c>
      <c r="N177" s="39">
        <v>55.23</v>
      </c>
      <c r="O177" s="40" t="s">
        <v>163</v>
      </c>
      <c r="P177" s="41">
        <v>0</v>
      </c>
      <c r="Q177" s="42" t="s">
        <v>164</v>
      </c>
      <c r="R177" s="41">
        <v>100</v>
      </c>
      <c r="S177" s="40" t="s">
        <v>165</v>
      </c>
      <c r="T177" s="41">
        <v>100</v>
      </c>
      <c r="U177" s="40" t="s">
        <v>165</v>
      </c>
      <c r="V177" s="41">
        <v>0</v>
      </c>
      <c r="W177" s="40" t="s">
        <v>165</v>
      </c>
      <c r="X177" s="41">
        <v>0</v>
      </c>
      <c r="Y177" s="40" t="s">
        <v>165</v>
      </c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39">
        <v>0</v>
      </c>
      <c r="AZ177" s="39">
        <v>0</v>
      </c>
      <c r="BA177" s="39">
        <v>0</v>
      </c>
      <c r="BB177" s="39">
        <v>0</v>
      </c>
      <c r="BC177" s="39">
        <v>0</v>
      </c>
      <c r="BD177" s="22">
        <f t="shared" si="17"/>
        <v>0</v>
      </c>
      <c r="BE177" s="22">
        <f t="shared" si="18"/>
        <v>0</v>
      </c>
      <c r="BF177" s="23"/>
    </row>
    <row r="178" spans="1:58" s="24" customFormat="1" ht="30" customHeight="1" x14ac:dyDescent="0.3">
      <c r="A178" s="31" t="str">
        <f>IF(C178=C177,"",COUNTIF($A$7:A177,"&gt;0")+1)</f>
        <v/>
      </c>
      <c r="B178" s="34" t="s">
        <v>177</v>
      </c>
      <c r="C178" s="45" t="s">
        <v>87</v>
      </c>
      <c r="D178" s="46" t="s">
        <v>88</v>
      </c>
      <c r="E178" s="35" t="str">
        <f t="shared" si="16"/>
        <v/>
      </c>
      <c r="F178" s="36" t="str">
        <f t="shared" si="15"/>
        <v/>
      </c>
      <c r="G178" s="36" t="s">
        <v>311</v>
      </c>
      <c r="H178" s="37" t="s">
        <v>5</v>
      </c>
      <c r="I178" s="38" t="s">
        <v>173</v>
      </c>
      <c r="J178" s="39">
        <v>15868.454</v>
      </c>
      <c r="K178" s="40" t="s">
        <v>4</v>
      </c>
      <c r="L178" s="39">
        <v>15.6</v>
      </c>
      <c r="M178" s="40" t="s">
        <v>167</v>
      </c>
      <c r="N178" s="39">
        <v>109.9</v>
      </c>
      <c r="O178" s="40" t="s">
        <v>163</v>
      </c>
      <c r="P178" s="41">
        <v>0</v>
      </c>
      <c r="Q178" s="42" t="s">
        <v>164</v>
      </c>
      <c r="R178" s="41">
        <v>100</v>
      </c>
      <c r="S178" s="40" t="s">
        <v>165</v>
      </c>
      <c r="T178" s="41">
        <v>100</v>
      </c>
      <c r="U178" s="40" t="s">
        <v>165</v>
      </c>
      <c r="V178" s="41">
        <v>100</v>
      </c>
      <c r="W178" s="40" t="s">
        <v>165</v>
      </c>
      <c r="X178" s="41">
        <v>0</v>
      </c>
      <c r="Y178" s="40" t="s">
        <v>165</v>
      </c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39">
        <v>0</v>
      </c>
      <c r="AZ178" s="39">
        <v>27205.51227576</v>
      </c>
      <c r="BA178" s="39">
        <v>0</v>
      </c>
      <c r="BB178" s="39">
        <v>0</v>
      </c>
      <c r="BC178" s="39">
        <v>247.54788239999999</v>
      </c>
      <c r="BD178" s="22" t="str">
        <f t="shared" si="17"/>
        <v/>
      </c>
      <c r="BE178" s="22">
        <f t="shared" si="18"/>
        <v>0</v>
      </c>
      <c r="BF178" s="23"/>
    </row>
    <row r="179" spans="1:58" s="24" customFormat="1" ht="30" customHeight="1" x14ac:dyDescent="0.3">
      <c r="A179" s="31">
        <f>IF(C179=C178,"",COUNTIF($A$7:A178,"&gt;0")+1)</f>
        <v>50</v>
      </c>
      <c r="B179" s="34" t="s">
        <v>177</v>
      </c>
      <c r="C179" s="33" t="s">
        <v>400</v>
      </c>
      <c r="D179" s="34" t="s">
        <v>89</v>
      </c>
      <c r="E179" s="35" t="str">
        <f t="shared" si="16"/>
        <v>A</v>
      </c>
      <c r="F179" s="36" t="str">
        <f t="shared" si="15"/>
        <v>TAIP</v>
      </c>
      <c r="G179" s="36" t="s">
        <v>311</v>
      </c>
      <c r="H179" s="53" t="s">
        <v>5</v>
      </c>
      <c r="I179" s="53" t="s">
        <v>160</v>
      </c>
      <c r="J179" s="54">
        <v>337.84700000000004</v>
      </c>
      <c r="K179" s="55" t="s">
        <v>161</v>
      </c>
      <c r="L179" s="54">
        <v>33.49</v>
      </c>
      <c r="M179" s="55" t="s">
        <v>162</v>
      </c>
      <c r="N179" s="54">
        <v>55.23</v>
      </c>
      <c r="O179" s="55" t="s">
        <v>163</v>
      </c>
      <c r="P179" s="55">
        <v>0</v>
      </c>
      <c r="Q179" s="55" t="s">
        <v>164</v>
      </c>
      <c r="R179" s="54">
        <v>100</v>
      </c>
      <c r="S179" s="56" t="s">
        <v>165</v>
      </c>
      <c r="T179" s="54">
        <v>100</v>
      </c>
      <c r="U179" s="56" t="s">
        <v>165</v>
      </c>
      <c r="V179" s="54">
        <v>0</v>
      </c>
      <c r="W179" s="56" t="s">
        <v>165</v>
      </c>
      <c r="X179" s="54">
        <v>0</v>
      </c>
      <c r="Y179" s="56" t="s">
        <v>165</v>
      </c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7">
        <v>624.89961573690005</v>
      </c>
      <c r="AZ179" s="57">
        <v>0</v>
      </c>
      <c r="BA179" s="57">
        <v>0</v>
      </c>
      <c r="BB179" s="54">
        <v>11.314496030000003</v>
      </c>
      <c r="BC179" s="54">
        <v>0</v>
      </c>
      <c r="BD179" s="22">
        <f>IF(D179=D178,"",BE179)</f>
        <v>4302.2825170067044</v>
      </c>
      <c r="BE179" s="22">
        <f t="shared" si="18"/>
        <v>4302.2825170067044</v>
      </c>
      <c r="BF179" s="23"/>
    </row>
    <row r="180" spans="1:58" s="24" customFormat="1" ht="30" customHeight="1" x14ac:dyDescent="0.3">
      <c r="A180" s="31" t="str">
        <f>IF(C180=C179,"",COUNTIF($A$7:A179,"&gt;0")+1)</f>
        <v/>
      </c>
      <c r="B180" s="34" t="s">
        <v>177</v>
      </c>
      <c r="C180" s="33" t="s">
        <v>400</v>
      </c>
      <c r="D180" s="34" t="s">
        <v>89</v>
      </c>
      <c r="E180" s="35" t="str">
        <f t="shared" ref="E180:E190" si="19">IF(BD180="","",IF(BD180&lt;50000,"A",IF(BD180&lt;500000,"B",IF(BD180&gt;500000,"C"))))</f>
        <v/>
      </c>
      <c r="F180" s="36"/>
      <c r="G180" s="36" t="s">
        <v>311</v>
      </c>
      <c r="H180" s="53" t="s">
        <v>5</v>
      </c>
      <c r="I180" s="53" t="s">
        <v>212</v>
      </c>
      <c r="J180" s="54">
        <v>11513.136194904517</v>
      </c>
      <c r="K180" s="55" t="s">
        <v>4</v>
      </c>
      <c r="L180" s="54">
        <v>15.6</v>
      </c>
      <c r="M180" s="55" t="s">
        <v>167</v>
      </c>
      <c r="N180" s="54">
        <v>109.9</v>
      </c>
      <c r="O180" s="55" t="s">
        <v>163</v>
      </c>
      <c r="P180" s="55">
        <v>0</v>
      </c>
      <c r="Q180" s="55" t="s">
        <v>164</v>
      </c>
      <c r="R180" s="54">
        <v>100</v>
      </c>
      <c r="S180" s="56" t="s">
        <v>165</v>
      </c>
      <c r="T180" s="54">
        <v>100</v>
      </c>
      <c r="U180" s="56" t="s">
        <v>165</v>
      </c>
      <c r="V180" s="54">
        <v>100</v>
      </c>
      <c r="W180" s="56" t="s">
        <v>165</v>
      </c>
      <c r="X180" s="54">
        <v>0</v>
      </c>
      <c r="Y180" s="56" t="s">
        <v>165</v>
      </c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7">
        <v>0</v>
      </c>
      <c r="AZ180" s="57">
        <v>19738.581217992101</v>
      </c>
      <c r="BA180" s="57">
        <v>0</v>
      </c>
      <c r="BB180" s="54">
        <v>0</v>
      </c>
      <c r="BC180" s="54">
        <v>179.60492464051046</v>
      </c>
      <c r="BD180" s="22" t="str">
        <f t="shared" si="17"/>
        <v/>
      </c>
      <c r="BE180" s="22">
        <f t="shared" si="18"/>
        <v>4302.2825170067044</v>
      </c>
      <c r="BF180" s="23"/>
    </row>
    <row r="181" spans="1:58" s="24" customFormat="1" ht="60.75" x14ac:dyDescent="0.3">
      <c r="A181" s="31"/>
      <c r="B181" s="34" t="s">
        <v>177</v>
      </c>
      <c r="C181" s="33" t="s">
        <v>458</v>
      </c>
      <c r="D181" s="34" t="s">
        <v>89</v>
      </c>
      <c r="E181" s="35"/>
      <c r="F181" s="36"/>
      <c r="G181" s="36" t="s">
        <v>311</v>
      </c>
      <c r="H181" s="53" t="s">
        <v>5</v>
      </c>
      <c r="I181" s="53" t="s">
        <v>160</v>
      </c>
      <c r="J181" s="54">
        <v>1845.155</v>
      </c>
      <c r="K181" s="55" t="s">
        <v>161</v>
      </c>
      <c r="L181" s="54">
        <v>35.615000000000002</v>
      </c>
      <c r="M181" s="55" t="s">
        <v>162</v>
      </c>
      <c r="N181" s="54">
        <v>55.959400000000002</v>
      </c>
      <c r="O181" s="55" t="s">
        <v>163</v>
      </c>
      <c r="P181" s="55">
        <v>0</v>
      </c>
      <c r="Q181" s="55" t="s">
        <v>164</v>
      </c>
      <c r="R181" s="54">
        <v>100</v>
      </c>
      <c r="S181" s="56" t="s">
        <v>165</v>
      </c>
      <c r="T181" s="54">
        <v>100</v>
      </c>
      <c r="U181" s="56" t="s">
        <v>165</v>
      </c>
      <c r="V181" s="54">
        <v>0</v>
      </c>
      <c r="W181" s="56" t="s">
        <v>165</v>
      </c>
      <c r="X181" s="54">
        <v>0</v>
      </c>
      <c r="Y181" s="56" t="s">
        <v>165</v>
      </c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7">
        <v>3677.3829012698047</v>
      </c>
      <c r="AZ181" s="57">
        <v>0</v>
      </c>
      <c r="BA181" s="57">
        <v>0</v>
      </c>
      <c r="BB181" s="54">
        <v>65.71519532500001</v>
      </c>
      <c r="BC181" s="54">
        <v>0</v>
      </c>
      <c r="BD181" s="22"/>
      <c r="BE181" s="22">
        <f t="shared" ref="BE181:BE183" si="20">SUMIF(D:D,D181,AY:AY)</f>
        <v>4302.2825170067044</v>
      </c>
      <c r="BF181" s="23"/>
    </row>
    <row r="182" spans="1:58" s="24" customFormat="1" ht="60.75" x14ac:dyDescent="0.3">
      <c r="A182" s="31"/>
      <c r="B182" s="34" t="s">
        <v>177</v>
      </c>
      <c r="C182" s="33" t="s">
        <v>458</v>
      </c>
      <c r="D182" s="34" t="s">
        <v>89</v>
      </c>
      <c r="E182" s="35"/>
      <c r="F182" s="36"/>
      <c r="G182" s="36" t="s">
        <v>311</v>
      </c>
      <c r="H182" s="53" t="s">
        <v>5</v>
      </c>
      <c r="I182" s="53" t="s">
        <v>197</v>
      </c>
      <c r="J182" s="54">
        <v>0</v>
      </c>
      <c r="K182" s="55" t="s">
        <v>4</v>
      </c>
      <c r="L182" s="54">
        <v>40.06</v>
      </c>
      <c r="M182" s="55" t="s">
        <v>167</v>
      </c>
      <c r="N182" s="54">
        <v>77.599999999999994</v>
      </c>
      <c r="O182" s="55" t="s">
        <v>163</v>
      </c>
      <c r="P182" s="55">
        <v>0</v>
      </c>
      <c r="Q182" s="55" t="s">
        <v>164</v>
      </c>
      <c r="R182" s="54">
        <v>100</v>
      </c>
      <c r="S182" s="56" t="s">
        <v>165</v>
      </c>
      <c r="T182" s="54">
        <v>100</v>
      </c>
      <c r="U182" s="56" t="s">
        <v>165</v>
      </c>
      <c r="V182" s="54">
        <v>0</v>
      </c>
      <c r="W182" s="56" t="s">
        <v>165</v>
      </c>
      <c r="X182" s="54">
        <v>0</v>
      </c>
      <c r="Y182" s="56" t="s">
        <v>165</v>
      </c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7">
        <v>0</v>
      </c>
      <c r="AZ182" s="57">
        <v>0</v>
      </c>
      <c r="BA182" s="57">
        <v>0</v>
      </c>
      <c r="BB182" s="54">
        <v>0</v>
      </c>
      <c r="BC182" s="54">
        <v>0</v>
      </c>
      <c r="BD182" s="22"/>
      <c r="BE182" s="22">
        <f t="shared" si="20"/>
        <v>4302.2825170067044</v>
      </c>
      <c r="BF182" s="23"/>
    </row>
    <row r="183" spans="1:58" s="24" customFormat="1" ht="60.75" x14ac:dyDescent="0.3">
      <c r="A183" s="31"/>
      <c r="B183" s="34" t="s">
        <v>177</v>
      </c>
      <c r="C183" s="33" t="s">
        <v>458</v>
      </c>
      <c r="D183" s="34" t="s">
        <v>89</v>
      </c>
      <c r="E183" s="35"/>
      <c r="F183" s="36"/>
      <c r="G183" s="36" t="s">
        <v>311</v>
      </c>
      <c r="H183" s="53" t="s">
        <v>5</v>
      </c>
      <c r="I183" s="53" t="s">
        <v>204</v>
      </c>
      <c r="J183" s="54">
        <v>8107.16</v>
      </c>
      <c r="K183" s="55" t="s">
        <v>4</v>
      </c>
      <c r="L183" s="54">
        <v>15.6</v>
      </c>
      <c r="M183" s="55" t="s">
        <v>167</v>
      </c>
      <c r="N183" s="54">
        <v>0</v>
      </c>
      <c r="O183" s="55" t="s">
        <v>163</v>
      </c>
      <c r="P183" s="55">
        <v>0</v>
      </c>
      <c r="Q183" s="55" t="s">
        <v>164</v>
      </c>
      <c r="R183" s="54">
        <v>100</v>
      </c>
      <c r="S183" s="56" t="s">
        <v>165</v>
      </c>
      <c r="T183" s="54">
        <v>100</v>
      </c>
      <c r="U183" s="56" t="s">
        <v>165</v>
      </c>
      <c r="V183" s="54">
        <v>100</v>
      </c>
      <c r="W183" s="56" t="s">
        <v>165</v>
      </c>
      <c r="X183" s="54">
        <v>0</v>
      </c>
      <c r="Y183" s="56" t="s">
        <v>165</v>
      </c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7">
        <v>0</v>
      </c>
      <c r="AZ183" s="57">
        <v>0</v>
      </c>
      <c r="BA183" s="57">
        <v>0</v>
      </c>
      <c r="BB183" s="54">
        <v>0</v>
      </c>
      <c r="BC183" s="54">
        <v>126.47169599999999</v>
      </c>
      <c r="BD183" s="22"/>
      <c r="BE183" s="22">
        <f t="shared" si="20"/>
        <v>4302.2825170067044</v>
      </c>
      <c r="BF183" s="23"/>
    </row>
    <row r="184" spans="1:58" s="24" customFormat="1" ht="30" customHeight="1" x14ac:dyDescent="0.3">
      <c r="A184" s="31">
        <f>IF(C184=C180,"",COUNTIF($A$7:A180,"&gt;0")+1)</f>
        <v>51</v>
      </c>
      <c r="B184" s="34" t="s">
        <v>177</v>
      </c>
      <c r="C184" s="33" t="s">
        <v>406</v>
      </c>
      <c r="D184" s="34" t="s">
        <v>407</v>
      </c>
      <c r="E184" s="35" t="str">
        <f t="shared" si="19"/>
        <v>A</v>
      </c>
      <c r="F184" s="36" t="str">
        <f>IF(BD184&lt;25000,"TAIP","")</f>
        <v/>
      </c>
      <c r="G184" s="36" t="s">
        <v>311</v>
      </c>
      <c r="H184" s="37" t="s">
        <v>5</v>
      </c>
      <c r="I184" s="38" t="s">
        <v>408</v>
      </c>
      <c r="J184" s="39">
        <v>5837.9</v>
      </c>
      <c r="K184" s="40" t="s">
        <v>4</v>
      </c>
      <c r="L184" s="39">
        <v>8.1999999999999993</v>
      </c>
      <c r="M184" s="40" t="s">
        <v>167</v>
      </c>
      <c r="N184" s="39">
        <v>109.9</v>
      </c>
      <c r="O184" s="40" t="s">
        <v>163</v>
      </c>
      <c r="P184" s="41">
        <v>0</v>
      </c>
      <c r="Q184" s="40" t="s">
        <v>164</v>
      </c>
      <c r="R184" s="41">
        <v>100</v>
      </c>
      <c r="S184" s="40" t="s">
        <v>165</v>
      </c>
      <c r="T184" s="41">
        <v>100</v>
      </c>
      <c r="U184" s="40" t="s">
        <v>165</v>
      </c>
      <c r="V184" s="41">
        <v>100</v>
      </c>
      <c r="W184" s="40" t="s">
        <v>165</v>
      </c>
      <c r="X184" s="41">
        <v>0</v>
      </c>
      <c r="Y184" s="40" t="s">
        <v>165</v>
      </c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39">
        <v>0</v>
      </c>
      <c r="AZ184" s="39">
        <v>5260.9987219999994</v>
      </c>
      <c r="BA184" s="39">
        <v>0</v>
      </c>
      <c r="BB184" s="39">
        <v>0</v>
      </c>
      <c r="BC184" s="39">
        <v>47.870779999999989</v>
      </c>
      <c r="BD184" s="22">
        <f>IF(D184=D180,"",BE184)</f>
        <v>29957.085280028696</v>
      </c>
      <c r="BE184" s="22">
        <f>SUMIF(D:D,D184,AY:AY)</f>
        <v>29957.085280028696</v>
      </c>
      <c r="BF184" s="23"/>
    </row>
    <row r="185" spans="1:58" s="24" customFormat="1" ht="30" customHeight="1" x14ac:dyDescent="0.3">
      <c r="A185" s="31"/>
      <c r="B185" s="34" t="s">
        <v>177</v>
      </c>
      <c r="C185" s="33" t="s">
        <v>406</v>
      </c>
      <c r="D185" s="34" t="s">
        <v>407</v>
      </c>
      <c r="E185" s="35" t="str">
        <f t="shared" si="19"/>
        <v/>
      </c>
      <c r="F185" s="36"/>
      <c r="G185" s="36" t="s">
        <v>311</v>
      </c>
      <c r="H185" s="37" t="s">
        <v>5</v>
      </c>
      <c r="I185" s="38" t="s">
        <v>276</v>
      </c>
      <c r="J185" s="39">
        <v>30.521000000000001</v>
      </c>
      <c r="K185" s="40" t="s">
        <v>161</v>
      </c>
      <c r="L185" s="39">
        <v>33.49</v>
      </c>
      <c r="M185" s="40" t="s">
        <v>162</v>
      </c>
      <c r="N185" s="39">
        <v>55.23</v>
      </c>
      <c r="O185" s="40" t="s">
        <v>163</v>
      </c>
      <c r="P185" s="41">
        <v>0</v>
      </c>
      <c r="Q185" s="40" t="s">
        <v>164</v>
      </c>
      <c r="R185" s="41">
        <v>100</v>
      </c>
      <c r="S185" s="40" t="s">
        <v>165</v>
      </c>
      <c r="T185" s="41">
        <v>100</v>
      </c>
      <c r="U185" s="40" t="s">
        <v>165</v>
      </c>
      <c r="V185" s="41">
        <v>0</v>
      </c>
      <c r="W185" s="40" t="s">
        <v>165</v>
      </c>
      <c r="X185" s="41">
        <v>0</v>
      </c>
      <c r="Y185" s="40" t="s">
        <v>165</v>
      </c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39">
        <v>56.4532500567</v>
      </c>
      <c r="AZ185" s="39">
        <v>0</v>
      </c>
      <c r="BA185" s="39">
        <v>0</v>
      </c>
      <c r="BB185" s="39">
        <v>1.0221482900000001</v>
      </c>
      <c r="BC185" s="39">
        <v>0</v>
      </c>
      <c r="BD185" s="22"/>
      <c r="BE185" s="22">
        <f t="shared" ref="BE185:BE201" si="21">SUMIF(D:D,D185,AY:AY)</f>
        <v>29957.085280028696</v>
      </c>
      <c r="BF185" s="23"/>
    </row>
    <row r="186" spans="1:58" s="24" customFormat="1" ht="30" customHeight="1" x14ac:dyDescent="0.3">
      <c r="A186" s="31"/>
      <c r="B186" s="34" t="s">
        <v>177</v>
      </c>
      <c r="C186" s="33" t="s">
        <v>406</v>
      </c>
      <c r="D186" s="34" t="s">
        <v>407</v>
      </c>
      <c r="E186" s="35" t="str">
        <f t="shared" si="19"/>
        <v/>
      </c>
      <c r="F186" s="36"/>
      <c r="G186" s="36" t="s">
        <v>311</v>
      </c>
      <c r="H186" s="37" t="s">
        <v>5</v>
      </c>
      <c r="I186" s="38" t="s">
        <v>409</v>
      </c>
      <c r="J186" s="39">
        <v>0</v>
      </c>
      <c r="K186" s="40" t="s">
        <v>4</v>
      </c>
      <c r="L186" s="39">
        <v>9.25</v>
      </c>
      <c r="M186" s="40" t="s">
        <v>167</v>
      </c>
      <c r="N186" s="39">
        <v>143</v>
      </c>
      <c r="O186" s="40" t="s">
        <v>163</v>
      </c>
      <c r="P186" s="41">
        <v>0</v>
      </c>
      <c r="Q186" s="40" t="s">
        <v>164</v>
      </c>
      <c r="R186" s="41">
        <v>100</v>
      </c>
      <c r="S186" s="40" t="s">
        <v>165</v>
      </c>
      <c r="T186" s="41">
        <v>100</v>
      </c>
      <c r="U186" s="40" t="s">
        <v>165</v>
      </c>
      <c r="V186" s="41">
        <v>0</v>
      </c>
      <c r="W186" s="40" t="s">
        <v>165</v>
      </c>
      <c r="X186" s="41">
        <v>0</v>
      </c>
      <c r="Y186" s="40" t="s">
        <v>165</v>
      </c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39">
        <v>0</v>
      </c>
      <c r="AZ186" s="39">
        <v>0</v>
      </c>
      <c r="BA186" s="39">
        <v>0</v>
      </c>
      <c r="BB186" s="39">
        <v>0</v>
      </c>
      <c r="BC186" s="39">
        <v>0</v>
      </c>
      <c r="BD186" s="22"/>
      <c r="BE186" s="22">
        <f t="shared" si="21"/>
        <v>29957.085280028696</v>
      </c>
      <c r="BF186" s="23"/>
    </row>
    <row r="187" spans="1:58" s="24" customFormat="1" ht="30" customHeight="1" x14ac:dyDescent="0.3">
      <c r="A187" s="31"/>
      <c r="B187" s="34" t="s">
        <v>177</v>
      </c>
      <c r="C187" s="33" t="s">
        <v>406</v>
      </c>
      <c r="D187" s="34" t="s">
        <v>407</v>
      </c>
      <c r="E187" s="35" t="str">
        <f t="shared" si="19"/>
        <v/>
      </c>
      <c r="F187" s="36"/>
      <c r="G187" s="36" t="s">
        <v>311</v>
      </c>
      <c r="H187" s="37" t="s">
        <v>5</v>
      </c>
      <c r="I187" s="38" t="s">
        <v>410</v>
      </c>
      <c r="J187" s="39">
        <v>0</v>
      </c>
      <c r="K187" s="40" t="s">
        <v>4</v>
      </c>
      <c r="L187" s="39">
        <v>9.25</v>
      </c>
      <c r="M187" s="40" t="s">
        <v>167</v>
      </c>
      <c r="N187" s="39">
        <v>143</v>
      </c>
      <c r="O187" s="40" t="s">
        <v>163</v>
      </c>
      <c r="P187" s="41">
        <v>0</v>
      </c>
      <c r="Q187" s="40" t="s">
        <v>164</v>
      </c>
      <c r="R187" s="41">
        <v>100</v>
      </c>
      <c r="S187" s="40" t="s">
        <v>165</v>
      </c>
      <c r="T187" s="41">
        <v>100</v>
      </c>
      <c r="U187" s="40" t="s">
        <v>165</v>
      </c>
      <c r="V187" s="41">
        <v>0</v>
      </c>
      <c r="W187" s="40" t="s">
        <v>165</v>
      </c>
      <c r="X187" s="41">
        <v>0</v>
      </c>
      <c r="Y187" s="40" t="s">
        <v>165</v>
      </c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39">
        <v>0</v>
      </c>
      <c r="AZ187" s="39">
        <v>0</v>
      </c>
      <c r="BA187" s="39">
        <v>0</v>
      </c>
      <c r="BB187" s="39">
        <v>0</v>
      </c>
      <c r="BC187" s="39">
        <v>0</v>
      </c>
      <c r="BD187" s="22"/>
      <c r="BE187" s="22">
        <f t="shared" si="21"/>
        <v>29957.085280028696</v>
      </c>
      <c r="BF187" s="23"/>
    </row>
    <row r="188" spans="1:58" s="24" customFormat="1" ht="30" customHeight="1" x14ac:dyDescent="0.3">
      <c r="A188" s="31"/>
      <c r="B188" s="34" t="s">
        <v>177</v>
      </c>
      <c r="C188" s="33" t="s">
        <v>406</v>
      </c>
      <c r="D188" s="34" t="s">
        <v>407</v>
      </c>
      <c r="E188" s="35" t="str">
        <f t="shared" si="19"/>
        <v/>
      </c>
      <c r="F188" s="36"/>
      <c r="G188" s="36" t="s">
        <v>311</v>
      </c>
      <c r="H188" s="37" t="s">
        <v>5</v>
      </c>
      <c r="I188" s="38" t="s">
        <v>411</v>
      </c>
      <c r="J188" s="39">
        <v>0</v>
      </c>
      <c r="K188" s="40" t="s">
        <v>4</v>
      </c>
      <c r="L188" s="39">
        <v>9.25</v>
      </c>
      <c r="M188" s="40" t="s">
        <v>167</v>
      </c>
      <c r="N188" s="39">
        <v>143</v>
      </c>
      <c r="O188" s="40" t="s">
        <v>163</v>
      </c>
      <c r="P188" s="41">
        <v>0</v>
      </c>
      <c r="Q188" s="40" t="s">
        <v>164</v>
      </c>
      <c r="R188" s="41">
        <v>100</v>
      </c>
      <c r="S188" s="40" t="s">
        <v>165</v>
      </c>
      <c r="T188" s="41">
        <v>100</v>
      </c>
      <c r="U188" s="40" t="s">
        <v>165</v>
      </c>
      <c r="V188" s="41">
        <v>0</v>
      </c>
      <c r="W188" s="40" t="s">
        <v>165</v>
      </c>
      <c r="X188" s="41">
        <v>0</v>
      </c>
      <c r="Y188" s="40" t="s">
        <v>165</v>
      </c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39">
        <v>0</v>
      </c>
      <c r="AZ188" s="39">
        <v>0</v>
      </c>
      <c r="BA188" s="39">
        <v>0</v>
      </c>
      <c r="BB188" s="39">
        <v>0</v>
      </c>
      <c r="BC188" s="39">
        <v>0</v>
      </c>
      <c r="BD188" s="22"/>
      <c r="BE188" s="22">
        <f t="shared" si="21"/>
        <v>29957.085280028696</v>
      </c>
      <c r="BF188" s="23"/>
    </row>
    <row r="189" spans="1:58" s="24" customFormat="1" ht="30" customHeight="1" x14ac:dyDescent="0.3">
      <c r="A189" s="31"/>
      <c r="B189" s="34" t="s">
        <v>177</v>
      </c>
      <c r="C189" s="33" t="s">
        <v>406</v>
      </c>
      <c r="D189" s="34" t="s">
        <v>407</v>
      </c>
      <c r="E189" s="35" t="str">
        <f t="shared" si="19"/>
        <v/>
      </c>
      <c r="F189" s="36"/>
      <c r="G189" s="36" t="s">
        <v>311</v>
      </c>
      <c r="H189" s="37" t="s">
        <v>5</v>
      </c>
      <c r="I189" s="38" t="s">
        <v>412</v>
      </c>
      <c r="J189" s="39">
        <v>59.44</v>
      </c>
      <c r="K189" s="40" t="s">
        <v>4</v>
      </c>
      <c r="L189" s="39">
        <v>9.25</v>
      </c>
      <c r="M189" s="40" t="s">
        <v>167</v>
      </c>
      <c r="N189" s="39">
        <v>143</v>
      </c>
      <c r="O189" s="40" t="s">
        <v>163</v>
      </c>
      <c r="P189" s="41">
        <v>0</v>
      </c>
      <c r="Q189" s="40" t="s">
        <v>164</v>
      </c>
      <c r="R189" s="41">
        <v>100</v>
      </c>
      <c r="S189" s="40" t="s">
        <v>165</v>
      </c>
      <c r="T189" s="41">
        <v>100</v>
      </c>
      <c r="U189" s="40" t="s">
        <v>165</v>
      </c>
      <c r="V189" s="41">
        <v>0</v>
      </c>
      <c r="W189" s="40" t="s">
        <v>165</v>
      </c>
      <c r="X189" s="41">
        <v>0</v>
      </c>
      <c r="Y189" s="40" t="s">
        <v>165</v>
      </c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39">
        <v>78.624259999999992</v>
      </c>
      <c r="AZ189" s="39">
        <v>0</v>
      </c>
      <c r="BA189" s="39">
        <v>0</v>
      </c>
      <c r="BB189" s="39">
        <v>0.54981999999999998</v>
      </c>
      <c r="BC189" s="39">
        <v>0</v>
      </c>
      <c r="BD189" s="22"/>
      <c r="BE189" s="22">
        <f t="shared" si="21"/>
        <v>29957.085280028696</v>
      </c>
      <c r="BF189" s="23"/>
    </row>
    <row r="190" spans="1:58" s="24" customFormat="1" ht="30" customHeight="1" x14ac:dyDescent="0.3">
      <c r="A190" s="31"/>
      <c r="B190" s="34" t="s">
        <v>177</v>
      </c>
      <c r="C190" s="33" t="s">
        <v>406</v>
      </c>
      <c r="D190" s="34" t="s">
        <v>407</v>
      </c>
      <c r="E190" s="35" t="str">
        <f t="shared" si="19"/>
        <v/>
      </c>
      <c r="F190" s="36"/>
      <c r="G190" s="36" t="s">
        <v>311</v>
      </c>
      <c r="H190" s="37" t="s">
        <v>5</v>
      </c>
      <c r="I190" s="38" t="s">
        <v>413</v>
      </c>
      <c r="J190" s="39">
        <v>0</v>
      </c>
      <c r="K190" s="40" t="s">
        <v>4</v>
      </c>
      <c r="L190" s="39">
        <v>10</v>
      </c>
      <c r="M190" s="40" t="s">
        <v>167</v>
      </c>
      <c r="N190" s="39">
        <v>109.9</v>
      </c>
      <c r="O190" s="40" t="s">
        <v>163</v>
      </c>
      <c r="P190" s="41">
        <v>0</v>
      </c>
      <c r="Q190" s="40" t="s">
        <v>164</v>
      </c>
      <c r="R190" s="41">
        <v>100</v>
      </c>
      <c r="S190" s="40" t="s">
        <v>165</v>
      </c>
      <c r="T190" s="41">
        <v>100</v>
      </c>
      <c r="U190" s="40" t="s">
        <v>165</v>
      </c>
      <c r="V190" s="41">
        <v>100</v>
      </c>
      <c r="W190" s="40" t="s">
        <v>165</v>
      </c>
      <c r="X190" s="41">
        <v>0</v>
      </c>
      <c r="Y190" s="40" t="s">
        <v>165</v>
      </c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39">
        <v>0</v>
      </c>
      <c r="AZ190" s="39">
        <v>0</v>
      </c>
      <c r="BA190" s="39">
        <v>0</v>
      </c>
      <c r="BB190" s="39">
        <v>0</v>
      </c>
      <c r="BC190" s="39">
        <v>0</v>
      </c>
      <c r="BD190" s="22"/>
      <c r="BE190" s="22">
        <f t="shared" si="21"/>
        <v>29957.085280028696</v>
      </c>
      <c r="BF190" s="23"/>
    </row>
    <row r="191" spans="1:58" s="24" customFormat="1" ht="30" customHeight="1" x14ac:dyDescent="0.3">
      <c r="A191" s="31"/>
      <c r="B191" s="34" t="s">
        <v>177</v>
      </c>
      <c r="C191" s="33" t="s">
        <v>406</v>
      </c>
      <c r="D191" s="34" t="s">
        <v>407</v>
      </c>
      <c r="E191" s="35" t="str">
        <f t="shared" ref="E191:E201" si="22">IF(BD191="","",IF(BD191&lt;50000,"A",IF(BD191&lt;500000,"B",IF(BD191&gt;500000,"C"))))</f>
        <v/>
      </c>
      <c r="F191" s="36"/>
      <c r="G191" s="36" t="s">
        <v>311</v>
      </c>
      <c r="H191" s="37" t="s">
        <v>5</v>
      </c>
      <c r="I191" s="38" t="s">
        <v>414</v>
      </c>
      <c r="J191" s="39">
        <v>691.28</v>
      </c>
      <c r="K191" s="40" t="s">
        <v>4</v>
      </c>
      <c r="L191" s="39">
        <v>9.25</v>
      </c>
      <c r="M191" s="40" t="s">
        <v>167</v>
      </c>
      <c r="N191" s="39">
        <v>143</v>
      </c>
      <c r="O191" s="40" t="s">
        <v>163</v>
      </c>
      <c r="P191" s="41">
        <v>0</v>
      </c>
      <c r="Q191" s="40" t="s">
        <v>164</v>
      </c>
      <c r="R191" s="41">
        <v>100</v>
      </c>
      <c r="S191" s="40" t="s">
        <v>165</v>
      </c>
      <c r="T191" s="41">
        <v>100</v>
      </c>
      <c r="U191" s="40" t="s">
        <v>165</v>
      </c>
      <c r="V191" s="41">
        <v>0</v>
      </c>
      <c r="W191" s="40" t="s">
        <v>165</v>
      </c>
      <c r="X191" s="41">
        <v>0</v>
      </c>
      <c r="Y191" s="40" t="s">
        <v>165</v>
      </c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39">
        <v>914.3906199999999</v>
      </c>
      <c r="AZ191" s="39">
        <v>0</v>
      </c>
      <c r="BA191" s="39">
        <v>0</v>
      </c>
      <c r="BB191" s="39">
        <v>6.3943400000000006</v>
      </c>
      <c r="BC191" s="39">
        <v>0</v>
      </c>
      <c r="BD191" s="22"/>
      <c r="BE191" s="22">
        <f t="shared" si="21"/>
        <v>29957.085280028696</v>
      </c>
      <c r="BF191" s="23"/>
    </row>
    <row r="192" spans="1:58" s="24" customFormat="1" ht="30" customHeight="1" x14ac:dyDescent="0.3">
      <c r="A192" s="31"/>
      <c r="B192" s="34" t="s">
        <v>177</v>
      </c>
      <c r="C192" s="33" t="s">
        <v>406</v>
      </c>
      <c r="D192" s="34" t="s">
        <v>407</v>
      </c>
      <c r="E192" s="35" t="str">
        <f t="shared" si="22"/>
        <v/>
      </c>
      <c r="F192" s="36"/>
      <c r="G192" s="36" t="s">
        <v>311</v>
      </c>
      <c r="H192" s="37" t="s">
        <v>5</v>
      </c>
      <c r="I192" s="38" t="s">
        <v>415</v>
      </c>
      <c r="J192" s="39">
        <v>0</v>
      </c>
      <c r="K192" s="40" t="s">
        <v>4</v>
      </c>
      <c r="L192" s="39">
        <v>9.25</v>
      </c>
      <c r="M192" s="40" t="s">
        <v>167</v>
      </c>
      <c r="N192" s="39">
        <v>143</v>
      </c>
      <c r="O192" s="40" t="s">
        <v>163</v>
      </c>
      <c r="P192" s="41">
        <v>0</v>
      </c>
      <c r="Q192" s="40" t="s">
        <v>164</v>
      </c>
      <c r="R192" s="41">
        <v>100</v>
      </c>
      <c r="S192" s="40" t="s">
        <v>165</v>
      </c>
      <c r="T192" s="41">
        <v>100</v>
      </c>
      <c r="U192" s="40" t="s">
        <v>165</v>
      </c>
      <c r="V192" s="41">
        <v>0</v>
      </c>
      <c r="W192" s="40" t="s">
        <v>165</v>
      </c>
      <c r="X192" s="41">
        <v>0</v>
      </c>
      <c r="Y192" s="40" t="s">
        <v>165</v>
      </c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39">
        <v>0</v>
      </c>
      <c r="AZ192" s="39">
        <v>0</v>
      </c>
      <c r="BA192" s="39">
        <v>0</v>
      </c>
      <c r="BB192" s="39">
        <v>0</v>
      </c>
      <c r="BC192" s="39">
        <v>0</v>
      </c>
      <c r="BD192" s="22"/>
      <c r="BE192" s="22">
        <f t="shared" si="21"/>
        <v>29957.085280028696</v>
      </c>
      <c r="BF192" s="23"/>
    </row>
    <row r="193" spans="1:58" s="24" customFormat="1" ht="30" customHeight="1" x14ac:dyDescent="0.3">
      <c r="A193" s="31"/>
      <c r="B193" s="34" t="s">
        <v>177</v>
      </c>
      <c r="C193" s="33" t="s">
        <v>406</v>
      </c>
      <c r="D193" s="34" t="s">
        <v>407</v>
      </c>
      <c r="E193" s="35" t="str">
        <f t="shared" si="22"/>
        <v/>
      </c>
      <c r="F193" s="36"/>
      <c r="G193" s="36" t="s">
        <v>311</v>
      </c>
      <c r="H193" s="37" t="s">
        <v>5</v>
      </c>
      <c r="I193" s="38" t="s">
        <v>416</v>
      </c>
      <c r="J193" s="39">
        <v>209.98</v>
      </c>
      <c r="K193" s="40" t="s">
        <v>4</v>
      </c>
      <c r="L193" s="39">
        <v>9.25</v>
      </c>
      <c r="M193" s="40" t="s">
        <v>167</v>
      </c>
      <c r="N193" s="39">
        <v>143</v>
      </c>
      <c r="O193" s="40" t="s">
        <v>163</v>
      </c>
      <c r="P193" s="41">
        <v>0</v>
      </c>
      <c r="Q193" s="40" t="s">
        <v>164</v>
      </c>
      <c r="R193" s="41">
        <v>100</v>
      </c>
      <c r="S193" s="40" t="s">
        <v>165</v>
      </c>
      <c r="T193" s="41">
        <v>100</v>
      </c>
      <c r="U193" s="40" t="s">
        <v>165</v>
      </c>
      <c r="V193" s="41">
        <v>0</v>
      </c>
      <c r="W193" s="40" t="s">
        <v>165</v>
      </c>
      <c r="X193" s="41">
        <v>0</v>
      </c>
      <c r="Y193" s="40" t="s">
        <v>165</v>
      </c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39">
        <v>277.75104499999998</v>
      </c>
      <c r="AZ193" s="39">
        <v>0</v>
      </c>
      <c r="BA193" s="39">
        <v>0</v>
      </c>
      <c r="BB193" s="39">
        <v>1.9423149999999998</v>
      </c>
      <c r="BC193" s="39">
        <v>0</v>
      </c>
      <c r="BD193" s="22"/>
      <c r="BE193" s="22">
        <f t="shared" si="21"/>
        <v>29957.085280028696</v>
      </c>
      <c r="BF193" s="23"/>
    </row>
    <row r="194" spans="1:58" s="24" customFormat="1" ht="30" customHeight="1" x14ac:dyDescent="0.3">
      <c r="A194" s="31"/>
      <c r="B194" s="34" t="s">
        <v>177</v>
      </c>
      <c r="C194" s="33" t="s">
        <v>406</v>
      </c>
      <c r="D194" s="34" t="s">
        <v>407</v>
      </c>
      <c r="E194" s="35" t="str">
        <f t="shared" si="22"/>
        <v/>
      </c>
      <c r="F194" s="36"/>
      <c r="G194" s="36" t="s">
        <v>311</v>
      </c>
      <c r="H194" s="37" t="s">
        <v>5</v>
      </c>
      <c r="I194" s="38" t="s">
        <v>417</v>
      </c>
      <c r="J194" s="39">
        <v>0</v>
      </c>
      <c r="K194" s="40" t="s">
        <v>4</v>
      </c>
      <c r="L194" s="39">
        <v>10</v>
      </c>
      <c r="M194" s="40" t="s">
        <v>167</v>
      </c>
      <c r="N194" s="39">
        <v>109.9</v>
      </c>
      <c r="O194" s="40" t="s">
        <v>163</v>
      </c>
      <c r="P194" s="41">
        <v>0</v>
      </c>
      <c r="Q194" s="40" t="s">
        <v>164</v>
      </c>
      <c r="R194" s="41">
        <v>100</v>
      </c>
      <c r="S194" s="40" t="s">
        <v>165</v>
      </c>
      <c r="T194" s="41">
        <v>100</v>
      </c>
      <c r="U194" s="40" t="s">
        <v>165</v>
      </c>
      <c r="V194" s="41">
        <v>100</v>
      </c>
      <c r="W194" s="40" t="s">
        <v>165</v>
      </c>
      <c r="X194" s="41">
        <v>0</v>
      </c>
      <c r="Y194" s="40" t="s">
        <v>165</v>
      </c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39">
        <v>0</v>
      </c>
      <c r="AZ194" s="39">
        <v>0</v>
      </c>
      <c r="BA194" s="39">
        <v>0</v>
      </c>
      <c r="BB194" s="39">
        <v>0</v>
      </c>
      <c r="BC194" s="39">
        <v>0</v>
      </c>
      <c r="BD194" s="22"/>
      <c r="BE194" s="22">
        <f t="shared" si="21"/>
        <v>29957.085280028696</v>
      </c>
      <c r="BF194" s="23"/>
    </row>
    <row r="195" spans="1:58" s="24" customFormat="1" ht="30" customHeight="1" x14ac:dyDescent="0.3">
      <c r="A195" s="31"/>
      <c r="B195" s="34" t="s">
        <v>177</v>
      </c>
      <c r="C195" s="33" t="s">
        <v>406</v>
      </c>
      <c r="D195" s="34" t="s">
        <v>407</v>
      </c>
      <c r="E195" s="35" t="str">
        <f t="shared" si="22"/>
        <v/>
      </c>
      <c r="F195" s="36"/>
      <c r="G195" s="36" t="s">
        <v>311</v>
      </c>
      <c r="H195" s="37" t="s">
        <v>5</v>
      </c>
      <c r="I195" s="38" t="s">
        <v>418</v>
      </c>
      <c r="J195" s="39">
        <v>0</v>
      </c>
      <c r="K195" s="40" t="s">
        <v>4</v>
      </c>
      <c r="L195" s="39">
        <v>9.25</v>
      </c>
      <c r="M195" s="40" t="s">
        <v>167</v>
      </c>
      <c r="N195" s="39">
        <v>143</v>
      </c>
      <c r="O195" s="40" t="s">
        <v>163</v>
      </c>
      <c r="P195" s="41">
        <v>0</v>
      </c>
      <c r="Q195" s="40" t="s">
        <v>164</v>
      </c>
      <c r="R195" s="41">
        <v>100</v>
      </c>
      <c r="S195" s="40" t="s">
        <v>165</v>
      </c>
      <c r="T195" s="41">
        <v>100</v>
      </c>
      <c r="U195" s="40" t="s">
        <v>165</v>
      </c>
      <c r="V195" s="41">
        <v>0</v>
      </c>
      <c r="W195" s="40" t="s">
        <v>165</v>
      </c>
      <c r="X195" s="41">
        <v>0</v>
      </c>
      <c r="Y195" s="40" t="s">
        <v>165</v>
      </c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39">
        <v>0</v>
      </c>
      <c r="AZ195" s="39">
        <v>0</v>
      </c>
      <c r="BA195" s="39">
        <v>0</v>
      </c>
      <c r="BB195" s="39">
        <v>0</v>
      </c>
      <c r="BC195" s="39">
        <v>0</v>
      </c>
      <c r="BD195" s="22"/>
      <c r="BE195" s="22">
        <f t="shared" si="21"/>
        <v>29957.085280028696</v>
      </c>
      <c r="BF195" s="23"/>
    </row>
    <row r="196" spans="1:58" s="24" customFormat="1" ht="30" customHeight="1" x14ac:dyDescent="0.3">
      <c r="A196" s="31"/>
      <c r="B196" s="34" t="s">
        <v>177</v>
      </c>
      <c r="C196" s="33" t="s">
        <v>406</v>
      </c>
      <c r="D196" s="34" t="s">
        <v>407</v>
      </c>
      <c r="E196" s="35" t="str">
        <f t="shared" si="22"/>
        <v/>
      </c>
      <c r="F196" s="36"/>
      <c r="G196" s="36" t="s">
        <v>311</v>
      </c>
      <c r="H196" s="37" t="s">
        <v>5</v>
      </c>
      <c r="I196" s="38" t="s">
        <v>419</v>
      </c>
      <c r="J196" s="39">
        <v>1813.22</v>
      </c>
      <c r="K196" s="40" t="s">
        <v>4</v>
      </c>
      <c r="L196" s="39">
        <v>10.87</v>
      </c>
      <c r="M196" s="40" t="s">
        <v>167</v>
      </c>
      <c r="N196" s="39">
        <v>88</v>
      </c>
      <c r="O196" s="40" t="s">
        <v>163</v>
      </c>
      <c r="P196" s="41">
        <v>0</v>
      </c>
      <c r="Q196" s="40" t="s">
        <v>164</v>
      </c>
      <c r="R196" s="41">
        <v>100</v>
      </c>
      <c r="S196" s="40" t="s">
        <v>165</v>
      </c>
      <c r="T196" s="41">
        <v>100</v>
      </c>
      <c r="U196" s="40" t="s">
        <v>165</v>
      </c>
      <c r="V196" s="41">
        <v>51.5</v>
      </c>
      <c r="W196" s="40" t="s">
        <v>165</v>
      </c>
      <c r="X196" s="41">
        <v>0</v>
      </c>
      <c r="Y196" s="40" t="s">
        <v>165</v>
      </c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39">
        <v>841.21005575200002</v>
      </c>
      <c r="AZ196" s="39">
        <v>893.243667448</v>
      </c>
      <c r="BA196" s="39">
        <v>0</v>
      </c>
      <c r="BB196" s="39">
        <v>9.5592051789999974</v>
      </c>
      <c r="BC196" s="39">
        <v>10.150496220999999</v>
      </c>
      <c r="BD196" s="22"/>
      <c r="BE196" s="22">
        <f t="shared" si="21"/>
        <v>29957.085280028696</v>
      </c>
      <c r="BF196" s="23"/>
    </row>
    <row r="197" spans="1:58" s="24" customFormat="1" ht="30" customHeight="1" x14ac:dyDescent="0.3">
      <c r="A197" s="31"/>
      <c r="B197" s="34" t="s">
        <v>177</v>
      </c>
      <c r="C197" s="33" t="s">
        <v>406</v>
      </c>
      <c r="D197" s="34" t="s">
        <v>407</v>
      </c>
      <c r="E197" s="35" t="str">
        <f t="shared" si="22"/>
        <v/>
      </c>
      <c r="F197" s="36"/>
      <c r="G197" s="36" t="s">
        <v>311</v>
      </c>
      <c r="H197" s="37" t="s">
        <v>5</v>
      </c>
      <c r="I197" s="38" t="s">
        <v>420</v>
      </c>
      <c r="J197" s="39">
        <v>165.8</v>
      </c>
      <c r="K197" s="40" t="s">
        <v>4</v>
      </c>
      <c r="L197" s="39">
        <v>9.25</v>
      </c>
      <c r="M197" s="40" t="s">
        <v>167</v>
      </c>
      <c r="N197" s="39">
        <v>143</v>
      </c>
      <c r="O197" s="40" t="s">
        <v>163</v>
      </c>
      <c r="P197" s="41">
        <v>0</v>
      </c>
      <c r="Q197" s="40" t="s">
        <v>164</v>
      </c>
      <c r="R197" s="41">
        <v>100</v>
      </c>
      <c r="S197" s="40" t="s">
        <v>165</v>
      </c>
      <c r="T197" s="41">
        <v>100</v>
      </c>
      <c r="U197" s="40" t="s">
        <v>165</v>
      </c>
      <c r="V197" s="41">
        <v>0</v>
      </c>
      <c r="W197" s="40" t="s">
        <v>165</v>
      </c>
      <c r="X197" s="41">
        <v>0</v>
      </c>
      <c r="Y197" s="40" t="s">
        <v>165</v>
      </c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39">
        <v>219.31195</v>
      </c>
      <c r="AZ197" s="39">
        <v>0</v>
      </c>
      <c r="BA197" s="39">
        <v>0</v>
      </c>
      <c r="BB197" s="39">
        <v>1.5336500000000002</v>
      </c>
      <c r="BC197" s="39">
        <v>0</v>
      </c>
      <c r="BD197" s="22"/>
      <c r="BE197" s="22">
        <f t="shared" si="21"/>
        <v>29957.085280028696</v>
      </c>
      <c r="BF197" s="23"/>
    </row>
    <row r="198" spans="1:58" s="24" customFormat="1" ht="30" customHeight="1" x14ac:dyDescent="0.3">
      <c r="A198" s="31"/>
      <c r="B198" s="34" t="s">
        <v>177</v>
      </c>
      <c r="C198" s="33" t="s">
        <v>406</v>
      </c>
      <c r="D198" s="34" t="s">
        <v>407</v>
      </c>
      <c r="E198" s="35" t="str">
        <f t="shared" si="22"/>
        <v/>
      </c>
      <c r="F198" s="36"/>
      <c r="G198" s="36" t="s">
        <v>311</v>
      </c>
      <c r="H198" s="37" t="s">
        <v>5</v>
      </c>
      <c r="I198" s="38" t="s">
        <v>421</v>
      </c>
      <c r="J198" s="39">
        <v>59425.45</v>
      </c>
      <c r="K198" s="40" t="s">
        <v>4</v>
      </c>
      <c r="L198" s="39">
        <v>10.87</v>
      </c>
      <c r="M198" s="40" t="s">
        <v>167</v>
      </c>
      <c r="N198" s="39">
        <v>88</v>
      </c>
      <c r="O198" s="40" t="s">
        <v>163</v>
      </c>
      <c r="P198" s="41">
        <v>0</v>
      </c>
      <c r="Q198" s="40" t="s">
        <v>164</v>
      </c>
      <c r="R198" s="41">
        <v>100</v>
      </c>
      <c r="S198" s="40" t="s">
        <v>165</v>
      </c>
      <c r="T198" s="41">
        <v>100</v>
      </c>
      <c r="U198" s="40" t="s">
        <v>165</v>
      </c>
      <c r="V198" s="41">
        <v>51.5</v>
      </c>
      <c r="W198" s="40" t="s">
        <v>165</v>
      </c>
      <c r="X198" s="41">
        <v>0</v>
      </c>
      <c r="Y198" s="40" t="s">
        <v>165</v>
      </c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39">
        <v>27569.344099219998</v>
      </c>
      <c r="AZ198" s="39">
        <v>29274.664352779997</v>
      </c>
      <c r="BA198" s="39">
        <v>0</v>
      </c>
      <c r="BB198" s="39">
        <v>313.28800112749991</v>
      </c>
      <c r="BC198" s="39">
        <v>332.66664037249996</v>
      </c>
      <c r="BD198" s="22"/>
      <c r="BE198" s="22">
        <f t="shared" si="21"/>
        <v>29957.085280028696</v>
      </c>
      <c r="BF198" s="23"/>
    </row>
    <row r="199" spans="1:58" s="24" customFormat="1" ht="30" customHeight="1" x14ac:dyDescent="0.3">
      <c r="A199" s="31"/>
      <c r="B199" s="34" t="s">
        <v>177</v>
      </c>
      <c r="C199" s="33" t="s">
        <v>406</v>
      </c>
      <c r="D199" s="34" t="s">
        <v>407</v>
      </c>
      <c r="E199" s="35" t="str">
        <f t="shared" si="22"/>
        <v/>
      </c>
      <c r="F199" s="36"/>
      <c r="G199" s="36" t="s">
        <v>311</v>
      </c>
      <c r="H199" s="37" t="s">
        <v>5</v>
      </c>
      <c r="I199" s="38" t="s">
        <v>422</v>
      </c>
      <c r="J199" s="39">
        <v>0</v>
      </c>
      <c r="K199" s="40" t="s">
        <v>4</v>
      </c>
      <c r="L199" s="39">
        <v>143</v>
      </c>
      <c r="M199" s="40" t="s">
        <v>167</v>
      </c>
      <c r="N199" s="39">
        <v>9.25</v>
      </c>
      <c r="O199" s="40" t="s">
        <v>163</v>
      </c>
      <c r="P199" s="41">
        <v>0</v>
      </c>
      <c r="Q199" s="40" t="s">
        <v>164</v>
      </c>
      <c r="R199" s="41">
        <v>100</v>
      </c>
      <c r="S199" s="40" t="s">
        <v>165</v>
      </c>
      <c r="T199" s="41">
        <v>100</v>
      </c>
      <c r="U199" s="40" t="s">
        <v>165</v>
      </c>
      <c r="V199" s="41">
        <v>0</v>
      </c>
      <c r="W199" s="40" t="s">
        <v>165</v>
      </c>
      <c r="X199" s="41">
        <v>0</v>
      </c>
      <c r="Y199" s="40" t="s">
        <v>165</v>
      </c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22"/>
      <c r="BE199" s="22">
        <f t="shared" si="21"/>
        <v>29957.085280028696</v>
      </c>
      <c r="BF199" s="23"/>
    </row>
    <row r="200" spans="1:58" s="24" customFormat="1" ht="30" customHeight="1" x14ac:dyDescent="0.3">
      <c r="A200" s="31"/>
      <c r="B200" s="34" t="s">
        <v>177</v>
      </c>
      <c r="C200" s="33" t="s">
        <v>406</v>
      </c>
      <c r="D200" s="34" t="s">
        <v>407</v>
      </c>
      <c r="E200" s="35" t="str">
        <f t="shared" si="22"/>
        <v/>
      </c>
      <c r="F200" s="36"/>
      <c r="G200" s="36" t="s">
        <v>311</v>
      </c>
      <c r="H200" s="37" t="s">
        <v>5</v>
      </c>
      <c r="I200" s="38" t="s">
        <v>423</v>
      </c>
      <c r="J200" s="39">
        <v>0</v>
      </c>
      <c r="K200" s="40" t="s">
        <v>4</v>
      </c>
      <c r="L200" s="39">
        <v>9.25</v>
      </c>
      <c r="M200" s="40" t="s">
        <v>167</v>
      </c>
      <c r="N200" s="39">
        <v>143</v>
      </c>
      <c r="O200" s="40" t="s">
        <v>163</v>
      </c>
      <c r="P200" s="41">
        <v>0</v>
      </c>
      <c r="Q200" s="40" t="s">
        <v>164</v>
      </c>
      <c r="R200" s="41">
        <v>100</v>
      </c>
      <c r="S200" s="40" t="s">
        <v>165</v>
      </c>
      <c r="T200" s="41">
        <v>100</v>
      </c>
      <c r="U200" s="40" t="s">
        <v>165</v>
      </c>
      <c r="V200" s="41">
        <v>0</v>
      </c>
      <c r="W200" s="40" t="s">
        <v>165</v>
      </c>
      <c r="X200" s="41">
        <v>0</v>
      </c>
      <c r="Y200" s="40" t="s">
        <v>165</v>
      </c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39">
        <v>0</v>
      </c>
      <c r="AZ200" s="39">
        <v>0</v>
      </c>
      <c r="BA200" s="39">
        <v>0</v>
      </c>
      <c r="BB200" s="39">
        <v>0</v>
      </c>
      <c r="BC200" s="39">
        <v>0</v>
      </c>
      <c r="BD200" s="22"/>
      <c r="BE200" s="22">
        <f t="shared" si="21"/>
        <v>29957.085280028696</v>
      </c>
      <c r="BF200" s="23"/>
    </row>
    <row r="201" spans="1:58" s="24" customFormat="1" ht="30" customHeight="1" x14ac:dyDescent="0.3">
      <c r="A201" s="31"/>
      <c r="B201" s="34" t="s">
        <v>177</v>
      </c>
      <c r="C201" s="33" t="s">
        <v>406</v>
      </c>
      <c r="D201" s="34" t="s">
        <v>407</v>
      </c>
      <c r="E201" s="35" t="str">
        <f t="shared" si="22"/>
        <v/>
      </c>
      <c r="F201" s="36"/>
      <c r="G201" s="36" t="s">
        <v>311</v>
      </c>
      <c r="H201" s="37" t="s">
        <v>5</v>
      </c>
      <c r="I201" s="38" t="s">
        <v>424</v>
      </c>
      <c r="J201" s="39">
        <v>0</v>
      </c>
      <c r="K201" s="40" t="s">
        <v>4</v>
      </c>
      <c r="L201" s="39">
        <v>9.25</v>
      </c>
      <c r="M201" s="40" t="s">
        <v>167</v>
      </c>
      <c r="N201" s="39">
        <v>143</v>
      </c>
      <c r="O201" s="40" t="s">
        <v>163</v>
      </c>
      <c r="P201" s="41">
        <v>0</v>
      </c>
      <c r="Q201" s="40" t="s">
        <v>164</v>
      </c>
      <c r="R201" s="41">
        <v>100</v>
      </c>
      <c r="S201" s="40" t="s">
        <v>165</v>
      </c>
      <c r="T201" s="41">
        <v>100</v>
      </c>
      <c r="U201" s="40" t="s">
        <v>165</v>
      </c>
      <c r="V201" s="41">
        <v>0</v>
      </c>
      <c r="W201" s="40" t="s">
        <v>165</v>
      </c>
      <c r="X201" s="41">
        <v>0</v>
      </c>
      <c r="Y201" s="40" t="s">
        <v>165</v>
      </c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39">
        <v>0</v>
      </c>
      <c r="AZ201" s="39">
        <v>0</v>
      </c>
      <c r="BA201" s="39">
        <v>0</v>
      </c>
      <c r="BB201" s="39">
        <v>0</v>
      </c>
      <c r="BC201" s="39">
        <v>0</v>
      </c>
      <c r="BD201" s="22"/>
      <c r="BE201" s="22">
        <f t="shared" si="21"/>
        <v>29957.085280028696</v>
      </c>
      <c r="BF201" s="23"/>
    </row>
    <row r="202" spans="1:58" s="24" customFormat="1" ht="30" customHeight="1" x14ac:dyDescent="0.3">
      <c r="A202" s="31">
        <f>IF(C202=C184,"",COUNTIF($A$7:A184,"&gt;0")+1)</f>
        <v>52</v>
      </c>
      <c r="B202" s="34" t="s">
        <v>177</v>
      </c>
      <c r="C202" s="45" t="s">
        <v>90</v>
      </c>
      <c r="D202" s="46" t="s">
        <v>91</v>
      </c>
      <c r="E202" s="35" t="str">
        <f t="shared" si="16"/>
        <v>A</v>
      </c>
      <c r="F202" s="36" t="str">
        <f t="shared" ref="F202:F263" si="23">IF(BD202&lt;25000,"TAIP","")</f>
        <v>TAIP</v>
      </c>
      <c r="G202" s="36" t="s">
        <v>311</v>
      </c>
      <c r="H202" s="37" t="s">
        <v>5</v>
      </c>
      <c r="I202" s="38" t="s">
        <v>183</v>
      </c>
      <c r="J202" s="39">
        <v>487.14699999999999</v>
      </c>
      <c r="K202" s="40" t="s">
        <v>4</v>
      </c>
      <c r="L202" s="39">
        <v>40.06</v>
      </c>
      <c r="M202" s="40" t="s">
        <v>167</v>
      </c>
      <c r="N202" s="39">
        <v>77.599999999999994</v>
      </c>
      <c r="O202" s="40" t="s">
        <v>163</v>
      </c>
      <c r="P202" s="41">
        <v>0</v>
      </c>
      <c r="Q202" s="42" t="s">
        <v>164</v>
      </c>
      <c r="R202" s="41">
        <v>100</v>
      </c>
      <c r="S202" s="40" t="s">
        <v>165</v>
      </c>
      <c r="T202" s="41">
        <v>100</v>
      </c>
      <c r="U202" s="40" t="s">
        <v>165</v>
      </c>
      <c r="V202" s="41">
        <v>0</v>
      </c>
      <c r="W202" s="40" t="s">
        <v>165</v>
      </c>
      <c r="X202" s="41">
        <v>0</v>
      </c>
      <c r="Y202" s="40" t="s">
        <v>165</v>
      </c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39">
        <v>1514.3724444320001</v>
      </c>
      <c r="AZ202" s="39">
        <v>0</v>
      </c>
      <c r="BA202" s="39">
        <v>0</v>
      </c>
      <c r="BB202" s="39">
        <v>19.515108820000002</v>
      </c>
      <c r="BC202" s="39">
        <v>0</v>
      </c>
      <c r="BD202" s="22">
        <f>IF(D202=D184,"",BE202)</f>
        <v>1527.0199799700001</v>
      </c>
      <c r="BE202" s="22">
        <f t="shared" ref="BE202:BE233" si="24">SUMIF(D:D,D202,AY:AY)</f>
        <v>1527.0199799700001</v>
      </c>
      <c r="BF202" s="23"/>
    </row>
    <row r="203" spans="1:58" s="24" customFormat="1" ht="30" customHeight="1" x14ac:dyDescent="0.3">
      <c r="A203" s="31" t="str">
        <f>IF(C203=C202,"",COUNTIF($A$7:A202,"&gt;0")+1)</f>
        <v/>
      </c>
      <c r="B203" s="34" t="s">
        <v>177</v>
      </c>
      <c r="C203" s="45" t="s">
        <v>90</v>
      </c>
      <c r="D203" s="46" t="s">
        <v>91</v>
      </c>
      <c r="E203" s="35" t="str">
        <f t="shared" si="16"/>
        <v/>
      </c>
      <c r="F203" s="36" t="str">
        <f t="shared" si="23"/>
        <v/>
      </c>
      <c r="G203" s="36" t="s">
        <v>311</v>
      </c>
      <c r="H203" s="37" t="s">
        <v>5</v>
      </c>
      <c r="I203" s="38" t="s">
        <v>460</v>
      </c>
      <c r="J203" s="39">
        <v>0</v>
      </c>
      <c r="K203" s="40" t="s">
        <v>4</v>
      </c>
      <c r="L203" s="39">
        <v>38.57</v>
      </c>
      <c r="M203" s="40" t="s">
        <v>167</v>
      </c>
      <c r="N203" s="39">
        <v>74</v>
      </c>
      <c r="O203" s="40" t="s">
        <v>163</v>
      </c>
      <c r="P203" s="41">
        <v>0</v>
      </c>
      <c r="Q203" s="42" t="s">
        <v>164</v>
      </c>
      <c r="R203" s="41">
        <v>100</v>
      </c>
      <c r="S203" s="40" t="s">
        <v>165</v>
      </c>
      <c r="T203" s="41">
        <v>100</v>
      </c>
      <c r="U203" s="40" t="s">
        <v>165</v>
      </c>
      <c r="V203" s="41">
        <v>0</v>
      </c>
      <c r="W203" s="40" t="s">
        <v>165</v>
      </c>
      <c r="X203" s="41">
        <v>0</v>
      </c>
      <c r="Y203" s="40" t="s">
        <v>165</v>
      </c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39">
        <v>0</v>
      </c>
      <c r="AZ203" s="39">
        <v>0</v>
      </c>
      <c r="BA203" s="39">
        <v>0</v>
      </c>
      <c r="BB203" s="39">
        <v>0</v>
      </c>
      <c r="BC203" s="39">
        <v>0</v>
      </c>
      <c r="BD203" s="22" t="str">
        <f t="shared" si="17"/>
        <v/>
      </c>
      <c r="BE203" s="22">
        <f t="shared" si="24"/>
        <v>1527.0199799700001</v>
      </c>
      <c r="BF203" s="23"/>
    </row>
    <row r="204" spans="1:58" s="24" customFormat="1" ht="30" customHeight="1" x14ac:dyDescent="0.3">
      <c r="A204" s="31" t="str">
        <f>IF(C204=C203,"",COUNTIF($A$7:A203,"&gt;0")+1)</f>
        <v/>
      </c>
      <c r="B204" s="34" t="s">
        <v>177</v>
      </c>
      <c r="C204" s="45" t="s">
        <v>90</v>
      </c>
      <c r="D204" s="46" t="s">
        <v>91</v>
      </c>
      <c r="E204" s="35" t="str">
        <f t="shared" si="16"/>
        <v/>
      </c>
      <c r="F204" s="36" t="str">
        <f t="shared" si="23"/>
        <v/>
      </c>
      <c r="G204" s="36" t="s">
        <v>311</v>
      </c>
      <c r="H204" s="37" t="s">
        <v>5</v>
      </c>
      <c r="I204" s="38" t="s">
        <v>220</v>
      </c>
      <c r="J204" s="39">
        <v>1.6169999999999995</v>
      </c>
      <c r="K204" s="40" t="s">
        <v>4</v>
      </c>
      <c r="L204" s="39">
        <v>38.57</v>
      </c>
      <c r="M204" s="40" t="s">
        <v>167</v>
      </c>
      <c r="N204" s="39">
        <v>74</v>
      </c>
      <c r="O204" s="40" t="s">
        <v>163</v>
      </c>
      <c r="P204" s="41">
        <v>0</v>
      </c>
      <c r="Q204" s="42" t="s">
        <v>164</v>
      </c>
      <c r="R204" s="41">
        <v>100</v>
      </c>
      <c r="S204" s="40" t="s">
        <v>165</v>
      </c>
      <c r="T204" s="41">
        <v>100</v>
      </c>
      <c r="U204" s="40" t="s">
        <v>165</v>
      </c>
      <c r="V204" s="41">
        <v>0</v>
      </c>
      <c r="W204" s="40" t="s">
        <v>165</v>
      </c>
      <c r="X204" s="41">
        <v>0</v>
      </c>
      <c r="Y204" s="40" t="s">
        <v>165</v>
      </c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39">
        <v>4.6152090599999989</v>
      </c>
      <c r="AZ204" s="39">
        <v>0</v>
      </c>
      <c r="BA204" s="39">
        <v>0</v>
      </c>
      <c r="BB204" s="39">
        <v>6.2367689999999983E-2</v>
      </c>
      <c r="BC204" s="39">
        <v>0</v>
      </c>
      <c r="BD204" s="22" t="str">
        <f t="shared" si="17"/>
        <v/>
      </c>
      <c r="BE204" s="22">
        <f t="shared" si="24"/>
        <v>1527.0199799700001</v>
      </c>
      <c r="BF204" s="23"/>
    </row>
    <row r="205" spans="1:58" s="24" customFormat="1" ht="30" customHeight="1" x14ac:dyDescent="0.3">
      <c r="A205" s="31" t="str">
        <f>IF(C205=C204,"",COUNTIF($A$7:A204,"&gt;0")+1)</f>
        <v/>
      </c>
      <c r="B205" s="34" t="s">
        <v>177</v>
      </c>
      <c r="C205" s="45" t="s">
        <v>90</v>
      </c>
      <c r="D205" s="46" t="s">
        <v>91</v>
      </c>
      <c r="E205" s="35" t="str">
        <f t="shared" si="16"/>
        <v/>
      </c>
      <c r="F205" s="36" t="str">
        <f t="shared" si="23"/>
        <v/>
      </c>
      <c r="G205" s="36" t="s">
        <v>311</v>
      </c>
      <c r="H205" s="37" t="s">
        <v>5</v>
      </c>
      <c r="I205" s="38" t="s">
        <v>461</v>
      </c>
      <c r="J205" s="39">
        <v>2.645</v>
      </c>
      <c r="K205" s="40" t="s">
        <v>4</v>
      </c>
      <c r="L205" s="39">
        <v>46.42</v>
      </c>
      <c r="M205" s="40" t="s">
        <v>167</v>
      </c>
      <c r="N205" s="39">
        <v>65.42</v>
      </c>
      <c r="O205" s="40" t="s">
        <v>163</v>
      </c>
      <c r="P205" s="41">
        <v>0</v>
      </c>
      <c r="Q205" s="42" t="s">
        <v>164</v>
      </c>
      <c r="R205" s="41">
        <v>100</v>
      </c>
      <c r="S205" s="40" t="s">
        <v>165</v>
      </c>
      <c r="T205" s="41">
        <v>100</v>
      </c>
      <c r="U205" s="40" t="s">
        <v>165</v>
      </c>
      <c r="V205" s="41">
        <v>0</v>
      </c>
      <c r="W205" s="40" t="s">
        <v>165</v>
      </c>
      <c r="X205" s="41">
        <v>0</v>
      </c>
      <c r="Y205" s="40" t="s">
        <v>165</v>
      </c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39">
        <v>8.0323264780000017</v>
      </c>
      <c r="AZ205" s="39">
        <v>0</v>
      </c>
      <c r="BA205" s="39">
        <v>0</v>
      </c>
      <c r="BB205" s="39">
        <v>0.1227809</v>
      </c>
      <c r="BC205" s="39">
        <v>0</v>
      </c>
      <c r="BD205" s="22" t="str">
        <f t="shared" si="17"/>
        <v/>
      </c>
      <c r="BE205" s="22">
        <f t="shared" si="24"/>
        <v>1527.0199799700001</v>
      </c>
      <c r="BF205" s="23"/>
    </row>
    <row r="206" spans="1:58" s="24" customFormat="1" ht="30" customHeight="1" x14ac:dyDescent="0.3">
      <c r="A206" s="31" t="str">
        <f>IF(C206=C205,"",COUNTIF($A$7:A205,"&gt;0")+1)</f>
        <v/>
      </c>
      <c r="B206" s="34" t="s">
        <v>177</v>
      </c>
      <c r="C206" s="45" t="s">
        <v>90</v>
      </c>
      <c r="D206" s="46" t="s">
        <v>91</v>
      </c>
      <c r="E206" s="35" t="str">
        <f t="shared" si="16"/>
        <v/>
      </c>
      <c r="F206" s="36" t="str">
        <f t="shared" si="23"/>
        <v/>
      </c>
      <c r="G206" s="36" t="s">
        <v>311</v>
      </c>
      <c r="H206" s="37" t="s">
        <v>5</v>
      </c>
      <c r="I206" s="38" t="s">
        <v>274</v>
      </c>
      <c r="J206" s="39">
        <v>13909.15</v>
      </c>
      <c r="K206" s="40" t="s">
        <v>4</v>
      </c>
      <c r="L206" s="39">
        <v>8.1999999999999993</v>
      </c>
      <c r="M206" s="40" t="s">
        <v>167</v>
      </c>
      <c r="N206" s="39">
        <v>0</v>
      </c>
      <c r="O206" s="40" t="s">
        <v>163</v>
      </c>
      <c r="P206" s="41">
        <v>0</v>
      </c>
      <c r="Q206" s="40" t="s">
        <v>164</v>
      </c>
      <c r="R206" s="41">
        <v>100</v>
      </c>
      <c r="S206" s="40" t="s">
        <v>165</v>
      </c>
      <c r="T206" s="41">
        <v>100</v>
      </c>
      <c r="U206" s="40" t="s">
        <v>165</v>
      </c>
      <c r="V206" s="41">
        <v>0</v>
      </c>
      <c r="W206" s="40" t="s">
        <v>165</v>
      </c>
      <c r="X206" s="41">
        <v>0</v>
      </c>
      <c r="Y206" s="40" t="s">
        <v>165</v>
      </c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39">
        <v>0</v>
      </c>
      <c r="AZ206" s="39">
        <v>0</v>
      </c>
      <c r="BA206" s="39">
        <v>0</v>
      </c>
      <c r="BB206" s="39">
        <v>114.05502999999999</v>
      </c>
      <c r="BC206" s="39">
        <v>0</v>
      </c>
      <c r="BD206" s="22" t="str">
        <f t="shared" si="17"/>
        <v/>
      </c>
      <c r="BE206" s="22">
        <f t="shared" si="24"/>
        <v>1527.0199799700001</v>
      </c>
      <c r="BF206" s="23"/>
    </row>
    <row r="207" spans="1:58" s="24" customFormat="1" ht="30" customHeight="1" x14ac:dyDescent="0.3">
      <c r="A207" s="31">
        <f>IF(C207=C206,"",COUNTIF($A$7:A206,"&gt;0")+1)</f>
        <v>53</v>
      </c>
      <c r="B207" s="34" t="s">
        <v>177</v>
      </c>
      <c r="C207" s="33" t="s">
        <v>92</v>
      </c>
      <c r="D207" s="34" t="s">
        <v>93</v>
      </c>
      <c r="E207" s="35" t="str">
        <f t="shared" si="16"/>
        <v>A</v>
      </c>
      <c r="F207" s="36" t="str">
        <f t="shared" si="23"/>
        <v>TAIP</v>
      </c>
      <c r="G207" s="36" t="s">
        <v>312</v>
      </c>
      <c r="H207" s="37" t="s">
        <v>5</v>
      </c>
      <c r="I207" s="38" t="s">
        <v>199</v>
      </c>
      <c r="J207" s="39">
        <v>3290.5</v>
      </c>
      <c r="K207" s="40" t="s">
        <v>4</v>
      </c>
      <c r="L207" s="39">
        <v>8.1999999999999993</v>
      </c>
      <c r="M207" s="40" t="s">
        <v>167</v>
      </c>
      <c r="N207" s="39">
        <v>0</v>
      </c>
      <c r="O207" s="40" t="s">
        <v>163</v>
      </c>
      <c r="P207" s="41">
        <v>0</v>
      </c>
      <c r="Q207" s="40" t="s">
        <v>164</v>
      </c>
      <c r="R207" s="41">
        <v>100</v>
      </c>
      <c r="S207" s="40" t="s">
        <v>165</v>
      </c>
      <c r="T207" s="41">
        <v>100</v>
      </c>
      <c r="U207" s="40" t="s">
        <v>165</v>
      </c>
      <c r="V207" s="41">
        <v>0</v>
      </c>
      <c r="W207" s="40" t="s">
        <v>165</v>
      </c>
      <c r="X207" s="41">
        <v>0</v>
      </c>
      <c r="Y207" s="40" t="s">
        <v>165</v>
      </c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39">
        <v>0</v>
      </c>
      <c r="AZ207" s="39">
        <v>0</v>
      </c>
      <c r="BA207" s="39">
        <v>0</v>
      </c>
      <c r="BB207" s="39">
        <v>26.982099999999999</v>
      </c>
      <c r="BC207" s="39">
        <v>0</v>
      </c>
      <c r="BD207" s="22">
        <f t="shared" si="17"/>
        <v>0</v>
      </c>
      <c r="BE207" s="22">
        <f t="shared" si="24"/>
        <v>0</v>
      </c>
      <c r="BF207" s="23"/>
    </row>
    <row r="208" spans="1:58" s="24" customFormat="1" ht="30" customHeight="1" x14ac:dyDescent="0.3">
      <c r="A208" s="31" t="str">
        <f>IF(C208=C207,"",COUNTIF($A$7:A207,"&gt;0")+1)</f>
        <v/>
      </c>
      <c r="B208" s="34" t="s">
        <v>177</v>
      </c>
      <c r="C208" s="33" t="s">
        <v>92</v>
      </c>
      <c r="D208" s="34" t="s">
        <v>93</v>
      </c>
      <c r="E208" s="35" t="str">
        <f t="shared" si="16"/>
        <v/>
      </c>
      <c r="F208" s="36" t="str">
        <f t="shared" si="23"/>
        <v/>
      </c>
      <c r="G208" s="36" t="s">
        <v>312</v>
      </c>
      <c r="H208" s="37" t="s">
        <v>5</v>
      </c>
      <c r="I208" s="38" t="s">
        <v>197</v>
      </c>
      <c r="J208" s="39">
        <v>0</v>
      </c>
      <c r="K208" s="40" t="s">
        <v>4</v>
      </c>
      <c r="L208" s="39">
        <v>40.06</v>
      </c>
      <c r="M208" s="40" t="s">
        <v>167</v>
      </c>
      <c r="N208" s="39">
        <v>77.599999999999994</v>
      </c>
      <c r="O208" s="40" t="s">
        <v>163</v>
      </c>
      <c r="P208" s="41">
        <v>0</v>
      </c>
      <c r="Q208" s="42" t="s">
        <v>164</v>
      </c>
      <c r="R208" s="41">
        <v>100</v>
      </c>
      <c r="S208" s="40" t="s">
        <v>165</v>
      </c>
      <c r="T208" s="41">
        <v>100</v>
      </c>
      <c r="U208" s="40" t="s">
        <v>165</v>
      </c>
      <c r="V208" s="41">
        <v>0</v>
      </c>
      <c r="W208" s="40" t="s">
        <v>165</v>
      </c>
      <c r="X208" s="41">
        <v>0</v>
      </c>
      <c r="Y208" s="40" t="s">
        <v>165</v>
      </c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39">
        <v>0</v>
      </c>
      <c r="AZ208" s="39">
        <v>0</v>
      </c>
      <c r="BA208" s="39">
        <v>0</v>
      </c>
      <c r="BB208" s="39">
        <v>0</v>
      </c>
      <c r="BC208" s="39">
        <v>0</v>
      </c>
      <c r="BD208" s="22" t="str">
        <f t="shared" si="17"/>
        <v/>
      </c>
      <c r="BE208" s="22">
        <f t="shared" si="24"/>
        <v>0</v>
      </c>
      <c r="BF208" s="23"/>
    </row>
    <row r="209" spans="1:58" s="24" customFormat="1" ht="30" customHeight="1" x14ac:dyDescent="0.3">
      <c r="A209" s="31">
        <f>IF(C209=C208,"",COUNTIF($A$7:A208,"&gt;0")+1)</f>
        <v>54</v>
      </c>
      <c r="B209" s="34" t="s">
        <v>177</v>
      </c>
      <c r="C209" s="45" t="s">
        <v>187</v>
      </c>
      <c r="D209" s="58" t="s">
        <v>94</v>
      </c>
      <c r="E209" s="35" t="str">
        <f t="shared" si="16"/>
        <v>A</v>
      </c>
      <c r="F209" s="36" t="str">
        <f t="shared" si="23"/>
        <v>TAIP</v>
      </c>
      <c r="G209" s="36" t="s">
        <v>314</v>
      </c>
      <c r="H209" s="37" t="s">
        <v>5</v>
      </c>
      <c r="I209" s="38" t="s">
        <v>160</v>
      </c>
      <c r="J209" s="39">
        <v>4921.7910000000002</v>
      </c>
      <c r="K209" s="40" t="s">
        <v>161</v>
      </c>
      <c r="L209" s="39">
        <v>33.49</v>
      </c>
      <c r="M209" s="40" t="s">
        <v>162</v>
      </c>
      <c r="N209" s="39">
        <v>55.23</v>
      </c>
      <c r="O209" s="40" t="s">
        <v>163</v>
      </c>
      <c r="P209" s="41">
        <v>0</v>
      </c>
      <c r="Q209" s="42" t="s">
        <v>164</v>
      </c>
      <c r="R209" s="41">
        <v>100</v>
      </c>
      <c r="S209" s="40" t="s">
        <v>165</v>
      </c>
      <c r="T209" s="41">
        <v>100</v>
      </c>
      <c r="U209" s="40" t="s">
        <v>165</v>
      </c>
      <c r="V209" s="41">
        <v>0</v>
      </c>
      <c r="W209" s="40" t="s">
        <v>165</v>
      </c>
      <c r="X209" s="41">
        <v>0</v>
      </c>
      <c r="Y209" s="40" t="s">
        <v>165</v>
      </c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39">
        <v>9103.6040119856989</v>
      </c>
      <c r="AZ209" s="39">
        <v>0</v>
      </c>
      <c r="BA209" s="39">
        <v>0</v>
      </c>
      <c r="BB209" s="39">
        <v>164.83078059000002</v>
      </c>
      <c r="BC209" s="39">
        <v>0</v>
      </c>
      <c r="BD209" s="22">
        <f t="shared" si="17"/>
        <v>9103.6040119856989</v>
      </c>
      <c r="BE209" s="22">
        <f t="shared" si="24"/>
        <v>9103.6040119856989</v>
      </c>
      <c r="BF209" s="23"/>
    </row>
    <row r="210" spans="1:58" s="24" customFormat="1" ht="30" customHeight="1" x14ac:dyDescent="0.3">
      <c r="A210" s="31" t="str">
        <f>IF(C210=C209,"",COUNTIF($A$7:A209,"&gt;0")+1)</f>
        <v/>
      </c>
      <c r="B210" s="34" t="s">
        <v>177</v>
      </c>
      <c r="C210" s="45" t="s">
        <v>187</v>
      </c>
      <c r="D210" s="58" t="s">
        <v>94</v>
      </c>
      <c r="E210" s="35" t="str">
        <f t="shared" si="16"/>
        <v/>
      </c>
      <c r="F210" s="36" t="str">
        <f t="shared" si="23"/>
        <v/>
      </c>
      <c r="G210" s="36" t="s">
        <v>314</v>
      </c>
      <c r="H210" s="37" t="s">
        <v>5</v>
      </c>
      <c r="I210" s="38" t="s">
        <v>173</v>
      </c>
      <c r="J210" s="39">
        <v>47077</v>
      </c>
      <c r="K210" s="40" t="s">
        <v>4</v>
      </c>
      <c r="L210" s="39">
        <v>15.6</v>
      </c>
      <c r="M210" s="40" t="s">
        <v>167</v>
      </c>
      <c r="N210" s="39">
        <v>0</v>
      </c>
      <c r="O210" s="40" t="s">
        <v>163</v>
      </c>
      <c r="P210" s="41">
        <v>0</v>
      </c>
      <c r="Q210" s="40" t="s">
        <v>164</v>
      </c>
      <c r="R210" s="41">
        <v>100</v>
      </c>
      <c r="S210" s="40" t="s">
        <v>165</v>
      </c>
      <c r="T210" s="41">
        <v>100</v>
      </c>
      <c r="U210" s="40" t="s">
        <v>165</v>
      </c>
      <c r="V210" s="41">
        <v>100</v>
      </c>
      <c r="W210" s="40" t="s">
        <v>165</v>
      </c>
      <c r="X210" s="41">
        <v>0</v>
      </c>
      <c r="Y210" s="40" t="s">
        <v>165</v>
      </c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39">
        <v>0</v>
      </c>
      <c r="AZ210" s="39">
        <v>0</v>
      </c>
      <c r="BA210" s="39">
        <v>0</v>
      </c>
      <c r="BB210" s="39">
        <v>0</v>
      </c>
      <c r="BC210" s="39">
        <v>734.4011999999999</v>
      </c>
      <c r="BD210" s="22" t="str">
        <f t="shared" si="17"/>
        <v/>
      </c>
      <c r="BE210" s="22">
        <f t="shared" si="24"/>
        <v>9103.6040119856989</v>
      </c>
      <c r="BF210" s="23"/>
    </row>
    <row r="211" spans="1:58" s="24" customFormat="1" ht="30" customHeight="1" x14ac:dyDescent="0.3">
      <c r="A211" s="31">
        <f>IF(C211=C210,"",COUNTIF($A$7:A210,"&gt;0")+1)</f>
        <v>55</v>
      </c>
      <c r="B211" s="34" t="s">
        <v>177</v>
      </c>
      <c r="C211" s="33" t="s">
        <v>95</v>
      </c>
      <c r="D211" s="34" t="s">
        <v>96</v>
      </c>
      <c r="E211" s="35" t="str">
        <f t="shared" si="16"/>
        <v>A</v>
      </c>
      <c r="F211" s="36" t="str">
        <f t="shared" si="23"/>
        <v>TAIP</v>
      </c>
      <c r="G211" s="36" t="s">
        <v>315</v>
      </c>
      <c r="H211" s="37" t="s">
        <v>5</v>
      </c>
      <c r="I211" s="38" t="s">
        <v>160</v>
      </c>
      <c r="J211" s="39">
        <v>6702.9780000000001</v>
      </c>
      <c r="K211" s="40" t="s">
        <v>161</v>
      </c>
      <c r="L211" s="39">
        <v>33.49</v>
      </c>
      <c r="M211" s="40" t="s">
        <v>162</v>
      </c>
      <c r="N211" s="39">
        <v>55.23</v>
      </c>
      <c r="O211" s="40" t="s">
        <v>163</v>
      </c>
      <c r="P211" s="41">
        <v>0</v>
      </c>
      <c r="Q211" s="42" t="s">
        <v>164</v>
      </c>
      <c r="R211" s="41">
        <v>100</v>
      </c>
      <c r="S211" s="40" t="s">
        <v>165</v>
      </c>
      <c r="T211" s="41">
        <v>100</v>
      </c>
      <c r="U211" s="40" t="s">
        <v>165</v>
      </c>
      <c r="V211" s="41">
        <v>0</v>
      </c>
      <c r="W211" s="40" t="s">
        <v>165</v>
      </c>
      <c r="X211" s="41">
        <v>0</v>
      </c>
      <c r="Y211" s="40" t="s">
        <v>165</v>
      </c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39">
        <v>12398.181355740599</v>
      </c>
      <c r="AZ211" s="39">
        <v>0</v>
      </c>
      <c r="BA211" s="39">
        <v>0</v>
      </c>
      <c r="BB211" s="39">
        <v>224.48273322000003</v>
      </c>
      <c r="BC211" s="39">
        <v>0</v>
      </c>
      <c r="BD211" s="22">
        <f t="shared" si="17"/>
        <v>12398.181355740599</v>
      </c>
      <c r="BE211" s="22">
        <f t="shared" si="24"/>
        <v>12398.181355740599</v>
      </c>
      <c r="BF211" s="23"/>
    </row>
    <row r="212" spans="1:58" s="24" customFormat="1" ht="30" customHeight="1" x14ac:dyDescent="0.3">
      <c r="A212" s="31" t="str">
        <f>IF(C212=C211,"",COUNTIF($A$7:A211,"&gt;0")+1)</f>
        <v/>
      </c>
      <c r="B212" s="34" t="s">
        <v>177</v>
      </c>
      <c r="C212" s="33" t="s">
        <v>95</v>
      </c>
      <c r="D212" s="34" t="s">
        <v>96</v>
      </c>
      <c r="E212" s="35" t="str">
        <f t="shared" si="16"/>
        <v/>
      </c>
      <c r="F212" s="36" t="str">
        <f t="shared" si="23"/>
        <v/>
      </c>
      <c r="G212" s="36" t="s">
        <v>315</v>
      </c>
      <c r="H212" s="37" t="s">
        <v>5</v>
      </c>
      <c r="I212" s="38" t="s">
        <v>166</v>
      </c>
      <c r="J212" s="39">
        <v>38372.495999999999</v>
      </c>
      <c r="K212" s="40" t="s">
        <v>4</v>
      </c>
      <c r="L212" s="39">
        <v>15.6</v>
      </c>
      <c r="M212" s="40" t="s">
        <v>167</v>
      </c>
      <c r="N212" s="39">
        <v>0</v>
      </c>
      <c r="O212" s="40" t="s">
        <v>163</v>
      </c>
      <c r="P212" s="41">
        <v>0</v>
      </c>
      <c r="Q212" s="40" t="s">
        <v>164</v>
      </c>
      <c r="R212" s="41">
        <v>100</v>
      </c>
      <c r="S212" s="40" t="s">
        <v>165</v>
      </c>
      <c r="T212" s="41">
        <v>100</v>
      </c>
      <c r="U212" s="40" t="s">
        <v>165</v>
      </c>
      <c r="V212" s="41">
        <v>100</v>
      </c>
      <c r="W212" s="40" t="s">
        <v>165</v>
      </c>
      <c r="X212" s="41">
        <v>0</v>
      </c>
      <c r="Y212" s="40" t="s">
        <v>165</v>
      </c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39">
        <v>0</v>
      </c>
      <c r="AZ212" s="39">
        <v>0</v>
      </c>
      <c r="BA212" s="39">
        <v>0</v>
      </c>
      <c r="BB212" s="39">
        <v>0</v>
      </c>
      <c r="BC212" s="39">
        <v>598.61093759999994</v>
      </c>
      <c r="BD212" s="22" t="str">
        <f t="shared" si="17"/>
        <v/>
      </c>
      <c r="BE212" s="22">
        <f t="shared" si="24"/>
        <v>12398.181355740599</v>
      </c>
      <c r="BF212" s="23"/>
    </row>
    <row r="213" spans="1:58" s="24" customFormat="1" ht="30" customHeight="1" x14ac:dyDescent="0.3">
      <c r="A213" s="31" t="str">
        <f>IF(C213=C212,"",COUNTIF($A$7:A212,"&gt;0")+1)</f>
        <v/>
      </c>
      <c r="B213" s="34" t="s">
        <v>177</v>
      </c>
      <c r="C213" s="33" t="s">
        <v>95</v>
      </c>
      <c r="D213" s="34" t="s">
        <v>96</v>
      </c>
      <c r="E213" s="35" t="str">
        <f t="shared" si="16"/>
        <v/>
      </c>
      <c r="F213" s="36" t="str">
        <f t="shared" si="23"/>
        <v/>
      </c>
      <c r="G213" s="36" t="s">
        <v>315</v>
      </c>
      <c r="H213" s="37" t="s">
        <v>5</v>
      </c>
      <c r="I213" s="38" t="s">
        <v>168</v>
      </c>
      <c r="J213" s="39">
        <v>33277.25</v>
      </c>
      <c r="K213" s="40" t="s">
        <v>4</v>
      </c>
      <c r="L213" s="39">
        <v>25.4</v>
      </c>
      <c r="M213" s="40" t="s">
        <v>167</v>
      </c>
      <c r="N213" s="39">
        <v>0</v>
      </c>
      <c r="O213" s="40" t="s">
        <v>163</v>
      </c>
      <c r="P213" s="41">
        <v>0</v>
      </c>
      <c r="Q213" s="42" t="s">
        <v>164</v>
      </c>
      <c r="R213" s="41">
        <v>100</v>
      </c>
      <c r="S213" s="40" t="s">
        <v>165</v>
      </c>
      <c r="T213" s="41">
        <v>100</v>
      </c>
      <c r="U213" s="40" t="s">
        <v>165</v>
      </c>
      <c r="V213" s="41">
        <v>100</v>
      </c>
      <c r="W213" s="40" t="s">
        <v>165</v>
      </c>
      <c r="X213" s="41">
        <v>0</v>
      </c>
      <c r="Y213" s="40" t="s">
        <v>165</v>
      </c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39">
        <v>0</v>
      </c>
      <c r="AZ213" s="39">
        <v>0</v>
      </c>
      <c r="BA213" s="39">
        <v>0</v>
      </c>
      <c r="BB213" s="39">
        <v>0</v>
      </c>
      <c r="BC213" s="39">
        <v>845.24214999999992</v>
      </c>
      <c r="BD213" s="22" t="str">
        <f t="shared" si="17"/>
        <v/>
      </c>
      <c r="BE213" s="22">
        <f t="shared" si="24"/>
        <v>12398.181355740599</v>
      </c>
      <c r="BF213" s="23"/>
    </row>
    <row r="214" spans="1:58" s="24" customFormat="1" ht="30" customHeight="1" x14ac:dyDescent="0.3">
      <c r="A214" s="31">
        <f>IF(C214=C213,"",COUNTIF($A$7:A213,"&gt;0")+1)</f>
        <v>56</v>
      </c>
      <c r="B214" s="34" t="s">
        <v>177</v>
      </c>
      <c r="C214" s="45" t="s">
        <v>97</v>
      </c>
      <c r="D214" s="58" t="s">
        <v>98</v>
      </c>
      <c r="E214" s="35" t="str">
        <f t="shared" si="16"/>
        <v>A</v>
      </c>
      <c r="F214" s="36" t="str">
        <f t="shared" si="23"/>
        <v>TAIP</v>
      </c>
      <c r="G214" s="36" t="s">
        <v>311</v>
      </c>
      <c r="H214" s="37" t="s">
        <v>5</v>
      </c>
      <c r="I214" s="38" t="s">
        <v>199</v>
      </c>
      <c r="J214" s="39">
        <v>61348.964285714283</v>
      </c>
      <c r="K214" s="40" t="s">
        <v>4</v>
      </c>
      <c r="L214" s="39">
        <v>15.6</v>
      </c>
      <c r="M214" s="40" t="s">
        <v>167</v>
      </c>
      <c r="N214" s="39">
        <v>109.9</v>
      </c>
      <c r="O214" s="40" t="s">
        <v>163</v>
      </c>
      <c r="P214" s="41">
        <v>0</v>
      </c>
      <c r="Q214" s="40" t="s">
        <v>164</v>
      </c>
      <c r="R214" s="41">
        <v>100</v>
      </c>
      <c r="S214" s="40" t="s">
        <v>165</v>
      </c>
      <c r="T214" s="41">
        <v>100</v>
      </c>
      <c r="U214" s="40" t="s">
        <v>165</v>
      </c>
      <c r="V214" s="41">
        <v>100</v>
      </c>
      <c r="W214" s="40" t="s">
        <v>165</v>
      </c>
      <c r="X214" s="41">
        <v>0</v>
      </c>
      <c r="Y214" s="40" t="s">
        <v>165</v>
      </c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39">
        <v>0</v>
      </c>
      <c r="AZ214" s="39">
        <v>105179.11833</v>
      </c>
      <c r="BA214" s="39">
        <v>0</v>
      </c>
      <c r="BB214" s="39">
        <v>0</v>
      </c>
      <c r="BC214" s="39">
        <v>957.04384285714275</v>
      </c>
      <c r="BD214" s="22">
        <f t="shared" si="17"/>
        <v>0</v>
      </c>
      <c r="BE214" s="22">
        <f t="shared" si="24"/>
        <v>0</v>
      </c>
      <c r="BF214" s="23"/>
    </row>
    <row r="215" spans="1:58" s="24" customFormat="1" ht="30" customHeight="1" x14ac:dyDescent="0.3">
      <c r="A215" s="31">
        <f>IF(C215=C214,"",COUNTIF($A$7:A214,"&gt;0")+1)</f>
        <v>57</v>
      </c>
      <c r="B215" s="34" t="s">
        <v>177</v>
      </c>
      <c r="C215" s="33" t="s">
        <v>99</v>
      </c>
      <c r="D215" s="34" t="s">
        <v>100</v>
      </c>
      <c r="E215" s="35" t="str">
        <f t="shared" si="16"/>
        <v>A</v>
      </c>
      <c r="F215" s="36" t="str">
        <f t="shared" si="23"/>
        <v>TAIP</v>
      </c>
      <c r="G215" s="59" t="s">
        <v>311</v>
      </c>
      <c r="H215" s="60" t="s">
        <v>5</v>
      </c>
      <c r="I215" s="61" t="s">
        <v>199</v>
      </c>
      <c r="J215" s="62">
        <v>0</v>
      </c>
      <c r="K215" s="63" t="s">
        <v>4</v>
      </c>
      <c r="L215" s="62">
        <v>15.6</v>
      </c>
      <c r="M215" s="63" t="s">
        <v>167</v>
      </c>
      <c r="N215" s="62">
        <v>0</v>
      </c>
      <c r="O215" s="63" t="s">
        <v>163</v>
      </c>
      <c r="P215" s="64">
        <v>0</v>
      </c>
      <c r="Q215" s="63" t="s">
        <v>164</v>
      </c>
      <c r="R215" s="64">
        <v>100</v>
      </c>
      <c r="S215" s="63" t="s">
        <v>165</v>
      </c>
      <c r="T215" s="64">
        <v>100</v>
      </c>
      <c r="U215" s="63" t="s">
        <v>165</v>
      </c>
      <c r="V215" s="64">
        <v>100</v>
      </c>
      <c r="W215" s="63" t="s">
        <v>165</v>
      </c>
      <c r="X215" s="64">
        <v>0</v>
      </c>
      <c r="Y215" s="63" t="s">
        <v>165</v>
      </c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2">
        <v>0</v>
      </c>
      <c r="AZ215" s="62">
        <v>0</v>
      </c>
      <c r="BA215" s="62">
        <v>0</v>
      </c>
      <c r="BB215" s="62">
        <v>0</v>
      </c>
      <c r="BC215" s="62">
        <v>0</v>
      </c>
      <c r="BD215" s="22">
        <f t="shared" si="17"/>
        <v>0</v>
      </c>
      <c r="BE215" s="22">
        <f t="shared" si="24"/>
        <v>0</v>
      </c>
      <c r="BF215" s="23"/>
    </row>
    <row r="216" spans="1:58" s="24" customFormat="1" ht="30" customHeight="1" x14ac:dyDescent="0.3">
      <c r="A216" s="31" t="str">
        <f>IF(C216=C215,"",COUNTIF($A$7:A215,"&gt;0")+1)</f>
        <v/>
      </c>
      <c r="B216" s="34" t="s">
        <v>177</v>
      </c>
      <c r="C216" s="33" t="s">
        <v>99</v>
      </c>
      <c r="D216" s="34" t="s">
        <v>100</v>
      </c>
      <c r="E216" s="35" t="str">
        <f t="shared" si="16"/>
        <v/>
      </c>
      <c r="F216" s="36" t="str">
        <f t="shared" si="23"/>
        <v/>
      </c>
      <c r="G216" s="59" t="s">
        <v>311</v>
      </c>
      <c r="H216" s="60" t="s">
        <v>5</v>
      </c>
      <c r="I216" s="61" t="s">
        <v>200</v>
      </c>
      <c r="J216" s="62">
        <v>0</v>
      </c>
      <c r="K216" s="63" t="s">
        <v>4</v>
      </c>
      <c r="L216" s="62">
        <v>38.1</v>
      </c>
      <c r="M216" s="63" t="s">
        <v>167</v>
      </c>
      <c r="N216" s="62">
        <v>73.3</v>
      </c>
      <c r="O216" s="63" t="s">
        <v>163</v>
      </c>
      <c r="P216" s="64">
        <v>0</v>
      </c>
      <c r="Q216" s="65" t="s">
        <v>164</v>
      </c>
      <c r="R216" s="64">
        <v>100</v>
      </c>
      <c r="S216" s="63" t="s">
        <v>165</v>
      </c>
      <c r="T216" s="64">
        <v>100</v>
      </c>
      <c r="U216" s="63" t="s">
        <v>165</v>
      </c>
      <c r="V216" s="64">
        <v>0</v>
      </c>
      <c r="W216" s="63" t="s">
        <v>165</v>
      </c>
      <c r="X216" s="64">
        <v>0</v>
      </c>
      <c r="Y216" s="63" t="s">
        <v>165</v>
      </c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2">
        <v>0</v>
      </c>
      <c r="AZ216" s="62">
        <v>0</v>
      </c>
      <c r="BA216" s="62">
        <v>0</v>
      </c>
      <c r="BB216" s="62">
        <v>0</v>
      </c>
      <c r="BC216" s="62">
        <v>0</v>
      </c>
      <c r="BD216" s="22" t="str">
        <f t="shared" si="17"/>
        <v/>
      </c>
      <c r="BE216" s="22">
        <f t="shared" si="24"/>
        <v>0</v>
      </c>
      <c r="BF216" s="23"/>
    </row>
    <row r="217" spans="1:58" s="24" customFormat="1" ht="30" customHeight="1" x14ac:dyDescent="0.3">
      <c r="A217" s="31" t="str">
        <f>IF(C217=C216,"",COUNTIF($A$7:A216,"&gt;0")+1)</f>
        <v/>
      </c>
      <c r="B217" s="34" t="s">
        <v>177</v>
      </c>
      <c r="C217" s="33" t="s">
        <v>99</v>
      </c>
      <c r="D217" s="34" t="s">
        <v>100</v>
      </c>
      <c r="E217" s="35" t="str">
        <f t="shared" si="16"/>
        <v/>
      </c>
      <c r="F217" s="36" t="str">
        <f t="shared" si="23"/>
        <v/>
      </c>
      <c r="G217" s="59" t="s">
        <v>311</v>
      </c>
      <c r="H217" s="60" t="s">
        <v>5</v>
      </c>
      <c r="I217" s="61" t="s">
        <v>201</v>
      </c>
      <c r="J217" s="62">
        <v>0</v>
      </c>
      <c r="K217" s="63" t="s">
        <v>4</v>
      </c>
      <c r="L217" s="62">
        <v>15.6</v>
      </c>
      <c r="M217" s="63" t="s">
        <v>167</v>
      </c>
      <c r="N217" s="62">
        <v>0</v>
      </c>
      <c r="O217" s="63" t="s">
        <v>163</v>
      </c>
      <c r="P217" s="64">
        <v>0</v>
      </c>
      <c r="Q217" s="65" t="s">
        <v>164</v>
      </c>
      <c r="R217" s="64">
        <v>100</v>
      </c>
      <c r="S217" s="63" t="s">
        <v>165</v>
      </c>
      <c r="T217" s="64">
        <v>100</v>
      </c>
      <c r="U217" s="63" t="s">
        <v>165</v>
      </c>
      <c r="V217" s="64">
        <v>100</v>
      </c>
      <c r="W217" s="63" t="s">
        <v>165</v>
      </c>
      <c r="X217" s="64">
        <v>0</v>
      </c>
      <c r="Y217" s="63" t="s">
        <v>165</v>
      </c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2">
        <v>0</v>
      </c>
      <c r="AZ217" s="62">
        <v>0</v>
      </c>
      <c r="BA217" s="62">
        <v>0</v>
      </c>
      <c r="BB217" s="62">
        <v>0</v>
      </c>
      <c r="BC217" s="62">
        <v>0</v>
      </c>
      <c r="BD217" s="22" t="str">
        <f t="shared" si="17"/>
        <v/>
      </c>
      <c r="BE217" s="22">
        <f t="shared" si="24"/>
        <v>0</v>
      </c>
      <c r="BF217" s="23"/>
    </row>
    <row r="218" spans="1:58" s="24" customFormat="1" ht="30" customHeight="1" x14ac:dyDescent="0.3">
      <c r="A218" s="31" t="str">
        <f>IF(C218=C217,"",COUNTIF($A$7:A217,"&gt;0")+1)</f>
        <v/>
      </c>
      <c r="B218" s="34" t="s">
        <v>177</v>
      </c>
      <c r="C218" s="33" t="s">
        <v>99</v>
      </c>
      <c r="D218" s="34" t="s">
        <v>100</v>
      </c>
      <c r="E218" s="35" t="str">
        <f t="shared" si="16"/>
        <v/>
      </c>
      <c r="F218" s="36" t="str">
        <f t="shared" si="23"/>
        <v/>
      </c>
      <c r="G218" s="59" t="s">
        <v>311</v>
      </c>
      <c r="H218" s="60" t="s">
        <v>5</v>
      </c>
      <c r="I218" s="61" t="s">
        <v>202</v>
      </c>
      <c r="J218" s="62">
        <v>0</v>
      </c>
      <c r="K218" s="63" t="s">
        <v>4</v>
      </c>
      <c r="L218" s="62">
        <v>11.72</v>
      </c>
      <c r="M218" s="63" t="s">
        <v>167</v>
      </c>
      <c r="N218" s="62">
        <v>104.34</v>
      </c>
      <c r="O218" s="63" t="s">
        <v>163</v>
      </c>
      <c r="P218" s="64">
        <v>0</v>
      </c>
      <c r="Q218" s="65" t="s">
        <v>164</v>
      </c>
      <c r="R218" s="64">
        <v>100</v>
      </c>
      <c r="S218" s="63" t="s">
        <v>165</v>
      </c>
      <c r="T218" s="64">
        <v>100</v>
      </c>
      <c r="U218" s="63" t="s">
        <v>165</v>
      </c>
      <c r="V218" s="64">
        <v>0</v>
      </c>
      <c r="W218" s="63" t="s">
        <v>165</v>
      </c>
      <c r="X218" s="64">
        <v>0</v>
      </c>
      <c r="Y218" s="63" t="s">
        <v>165</v>
      </c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2">
        <v>0</v>
      </c>
      <c r="AZ218" s="62">
        <v>0</v>
      </c>
      <c r="BA218" s="62">
        <v>0</v>
      </c>
      <c r="BB218" s="62">
        <v>0</v>
      </c>
      <c r="BC218" s="62">
        <v>0</v>
      </c>
      <c r="BD218" s="22" t="str">
        <f t="shared" si="17"/>
        <v/>
      </c>
      <c r="BE218" s="22">
        <f t="shared" si="24"/>
        <v>0</v>
      </c>
      <c r="BF218" s="23"/>
    </row>
    <row r="219" spans="1:58" s="24" customFormat="1" ht="30" customHeight="1" x14ac:dyDescent="0.3">
      <c r="A219" s="31">
        <f>IF(C219=C218,"",COUNTIF($A$7:A218,"&gt;0")+1)</f>
        <v>58</v>
      </c>
      <c r="B219" s="34" t="s">
        <v>177</v>
      </c>
      <c r="C219" s="45" t="s">
        <v>101</v>
      </c>
      <c r="D219" s="58" t="s">
        <v>102</v>
      </c>
      <c r="E219" s="35" t="str">
        <f t="shared" si="16"/>
        <v>A</v>
      </c>
      <c r="F219" s="36" t="str">
        <f t="shared" si="23"/>
        <v>TAIP</v>
      </c>
      <c r="G219" s="36" t="s">
        <v>311</v>
      </c>
      <c r="H219" s="37" t="s">
        <v>5</v>
      </c>
      <c r="I219" s="38" t="s">
        <v>183</v>
      </c>
      <c r="J219" s="39">
        <v>129.35499999999999</v>
      </c>
      <c r="K219" s="40" t="s">
        <v>4</v>
      </c>
      <c r="L219" s="39">
        <v>40.06</v>
      </c>
      <c r="M219" s="40" t="s">
        <v>167</v>
      </c>
      <c r="N219" s="39">
        <v>77.599999999999994</v>
      </c>
      <c r="O219" s="40" t="s">
        <v>163</v>
      </c>
      <c r="P219" s="41">
        <v>0</v>
      </c>
      <c r="Q219" s="42" t="s">
        <v>164</v>
      </c>
      <c r="R219" s="41">
        <v>100</v>
      </c>
      <c r="S219" s="40" t="s">
        <v>165</v>
      </c>
      <c r="T219" s="41">
        <v>100</v>
      </c>
      <c r="U219" s="40" t="s">
        <v>165</v>
      </c>
      <c r="V219" s="41">
        <v>0</v>
      </c>
      <c r="W219" s="40" t="s">
        <v>165</v>
      </c>
      <c r="X219" s="41">
        <v>0</v>
      </c>
      <c r="Y219" s="40" t="s">
        <v>165</v>
      </c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39">
        <v>402.12019687999998</v>
      </c>
      <c r="AZ219" s="39">
        <v>0</v>
      </c>
      <c r="BA219" s="39">
        <v>0</v>
      </c>
      <c r="BB219" s="39">
        <v>5.1819613000000002</v>
      </c>
      <c r="BC219" s="39">
        <v>0</v>
      </c>
      <c r="BD219" s="22">
        <f t="shared" si="17"/>
        <v>405.70315898000001</v>
      </c>
      <c r="BE219" s="22">
        <f t="shared" si="24"/>
        <v>405.70315898000001</v>
      </c>
      <c r="BF219" s="23"/>
    </row>
    <row r="220" spans="1:58" s="24" customFormat="1" ht="30" customHeight="1" x14ac:dyDescent="0.3">
      <c r="A220" s="31" t="str">
        <f>IF(C220=C219,"",COUNTIF($A$7:A219,"&gt;0")+1)</f>
        <v/>
      </c>
      <c r="B220" s="34" t="s">
        <v>177</v>
      </c>
      <c r="C220" s="45" t="s">
        <v>101</v>
      </c>
      <c r="D220" s="58" t="s">
        <v>102</v>
      </c>
      <c r="E220" s="35" t="str">
        <f t="shared" si="16"/>
        <v/>
      </c>
      <c r="F220" s="36" t="str">
        <f t="shared" si="23"/>
        <v/>
      </c>
      <c r="G220" s="36" t="s">
        <v>311</v>
      </c>
      <c r="H220" s="37" t="s">
        <v>5</v>
      </c>
      <c r="I220" s="38" t="s">
        <v>200</v>
      </c>
      <c r="J220" s="39">
        <v>1.2150000000000016</v>
      </c>
      <c r="K220" s="40" t="s">
        <v>4</v>
      </c>
      <c r="L220" s="39">
        <v>38.1</v>
      </c>
      <c r="M220" s="40" t="s">
        <v>167</v>
      </c>
      <c r="N220" s="39">
        <v>77.400000000000006</v>
      </c>
      <c r="O220" s="40" t="s">
        <v>163</v>
      </c>
      <c r="P220" s="41">
        <v>0</v>
      </c>
      <c r="Q220" s="42" t="s">
        <v>164</v>
      </c>
      <c r="R220" s="41">
        <v>100</v>
      </c>
      <c r="S220" s="40" t="s">
        <v>165</v>
      </c>
      <c r="T220" s="41">
        <v>100</v>
      </c>
      <c r="U220" s="40" t="s">
        <v>165</v>
      </c>
      <c r="V220" s="41">
        <v>0</v>
      </c>
      <c r="W220" s="40" t="s">
        <v>165</v>
      </c>
      <c r="X220" s="41">
        <v>0</v>
      </c>
      <c r="Y220" s="40" t="s">
        <v>165</v>
      </c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39">
        <v>3.5829621000000049</v>
      </c>
      <c r="AZ220" s="39">
        <v>0</v>
      </c>
      <c r="BA220" s="39">
        <v>0</v>
      </c>
      <c r="BB220" s="39">
        <v>4.6291500000000062E-2</v>
      </c>
      <c r="BC220" s="39">
        <v>0</v>
      </c>
      <c r="BD220" s="22" t="str">
        <f t="shared" si="17"/>
        <v/>
      </c>
      <c r="BE220" s="22">
        <f t="shared" si="24"/>
        <v>405.70315898000001</v>
      </c>
      <c r="BF220" s="23"/>
    </row>
    <row r="221" spans="1:58" s="24" customFormat="1" ht="30" customHeight="1" x14ac:dyDescent="0.3">
      <c r="A221" s="31" t="str">
        <f>IF(C221=C220,"",COUNTIF($A$7:A220,"&gt;0")+1)</f>
        <v/>
      </c>
      <c r="B221" s="34" t="s">
        <v>177</v>
      </c>
      <c r="C221" s="45" t="s">
        <v>101</v>
      </c>
      <c r="D221" s="58" t="s">
        <v>102</v>
      </c>
      <c r="E221" s="35" t="str">
        <f t="shared" si="16"/>
        <v/>
      </c>
      <c r="F221" s="36" t="str">
        <f t="shared" si="23"/>
        <v/>
      </c>
      <c r="G221" s="36" t="s">
        <v>311</v>
      </c>
      <c r="H221" s="37" t="s">
        <v>5</v>
      </c>
      <c r="I221" s="38" t="s">
        <v>204</v>
      </c>
      <c r="J221" s="39">
        <v>26945.789999999997</v>
      </c>
      <c r="K221" s="40" t="s">
        <v>4</v>
      </c>
      <c r="L221" s="39">
        <v>8.1999999999999993</v>
      </c>
      <c r="M221" s="40" t="s">
        <v>167</v>
      </c>
      <c r="N221" s="39">
        <v>109.9</v>
      </c>
      <c r="O221" s="40" t="s">
        <v>163</v>
      </c>
      <c r="P221" s="41">
        <v>0</v>
      </c>
      <c r="Q221" s="40" t="s">
        <v>164</v>
      </c>
      <c r="R221" s="41">
        <v>100</v>
      </c>
      <c r="S221" s="40" t="s">
        <v>165</v>
      </c>
      <c r="T221" s="41">
        <v>100</v>
      </c>
      <c r="U221" s="40" t="s">
        <v>165</v>
      </c>
      <c r="V221" s="41">
        <v>100</v>
      </c>
      <c r="W221" s="40" t="s">
        <v>165</v>
      </c>
      <c r="X221" s="41">
        <v>0</v>
      </c>
      <c r="Y221" s="40" t="s">
        <v>165</v>
      </c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39">
        <v>0</v>
      </c>
      <c r="AZ221" s="39">
        <v>24283.007032199996</v>
      </c>
      <c r="BA221" s="39">
        <v>0</v>
      </c>
      <c r="BB221" s="39">
        <v>0</v>
      </c>
      <c r="BC221" s="39">
        <v>220.95547799999994</v>
      </c>
      <c r="BD221" s="22" t="str">
        <f t="shared" si="17"/>
        <v/>
      </c>
      <c r="BE221" s="22">
        <f t="shared" si="24"/>
        <v>405.70315898000001</v>
      </c>
      <c r="BF221" s="23"/>
    </row>
    <row r="222" spans="1:58" s="24" customFormat="1" ht="31.5" customHeight="1" x14ac:dyDescent="0.3">
      <c r="A222" s="31">
        <f>IF(C222=C221,"",COUNTIF($A$7:A221,"&gt;0")+1)</f>
        <v>59</v>
      </c>
      <c r="B222" s="34" t="s">
        <v>177</v>
      </c>
      <c r="C222" s="33" t="s">
        <v>156</v>
      </c>
      <c r="D222" s="34" t="s">
        <v>157</v>
      </c>
      <c r="E222" s="35" t="str">
        <f t="shared" si="16"/>
        <v>B</v>
      </c>
      <c r="F222" s="36" t="str">
        <f t="shared" si="23"/>
        <v/>
      </c>
      <c r="G222" s="36" t="s">
        <v>318</v>
      </c>
      <c r="H222" s="37" t="s">
        <v>5</v>
      </c>
      <c r="I222" s="38" t="s">
        <v>160</v>
      </c>
      <c r="J222" s="39">
        <v>23804.677</v>
      </c>
      <c r="K222" s="40" t="s">
        <v>4</v>
      </c>
      <c r="L222" s="39">
        <v>38.07</v>
      </c>
      <c r="M222" s="40" t="s">
        <v>167</v>
      </c>
      <c r="N222" s="39">
        <v>56.15</v>
      </c>
      <c r="O222" s="40" t="s">
        <v>163</v>
      </c>
      <c r="P222" s="41">
        <v>0</v>
      </c>
      <c r="Q222" s="42" t="s">
        <v>164</v>
      </c>
      <c r="R222" s="41">
        <v>100</v>
      </c>
      <c r="S222" s="40" t="s">
        <v>165</v>
      </c>
      <c r="T222" s="41">
        <v>100</v>
      </c>
      <c r="U222" s="40" t="s">
        <v>165</v>
      </c>
      <c r="V222" s="41">
        <v>0</v>
      </c>
      <c r="W222" s="40" t="s">
        <v>165</v>
      </c>
      <c r="X222" s="41">
        <v>0</v>
      </c>
      <c r="Y222" s="40" t="s">
        <v>165</v>
      </c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39">
        <v>50885.603597848494</v>
      </c>
      <c r="AZ222" s="39">
        <v>0</v>
      </c>
      <c r="BA222" s="39">
        <v>0</v>
      </c>
      <c r="BB222" s="39">
        <v>906.24405338999998</v>
      </c>
      <c r="BC222" s="39">
        <v>0</v>
      </c>
      <c r="BD222" s="22">
        <f t="shared" si="17"/>
        <v>51339.996344550491</v>
      </c>
      <c r="BE222" s="22">
        <f t="shared" si="24"/>
        <v>51339.996344550491</v>
      </c>
      <c r="BF222" s="23"/>
    </row>
    <row r="223" spans="1:58" s="24" customFormat="1" ht="30" customHeight="1" x14ac:dyDescent="0.3">
      <c r="A223" s="31" t="str">
        <f>IF(C223=C222,"",COUNTIF($A$7:A222,"&gt;0")+1)</f>
        <v/>
      </c>
      <c r="B223" s="34" t="s">
        <v>177</v>
      </c>
      <c r="C223" s="33" t="s">
        <v>156</v>
      </c>
      <c r="D223" s="34" t="s">
        <v>157</v>
      </c>
      <c r="E223" s="35" t="str">
        <f t="shared" si="16"/>
        <v/>
      </c>
      <c r="F223" s="36" t="str">
        <f t="shared" si="23"/>
        <v/>
      </c>
      <c r="G223" s="36" t="s">
        <v>318</v>
      </c>
      <c r="H223" s="37" t="s">
        <v>5</v>
      </c>
      <c r="I223" s="38" t="s">
        <v>182</v>
      </c>
      <c r="J223" s="39">
        <v>144.74</v>
      </c>
      <c r="K223" s="40" t="s">
        <v>4</v>
      </c>
      <c r="L223" s="39">
        <v>43.07</v>
      </c>
      <c r="M223" s="40" t="s">
        <v>167</v>
      </c>
      <c r="N223" s="39">
        <v>72.89</v>
      </c>
      <c r="O223" s="40" t="s">
        <v>163</v>
      </c>
      <c r="P223" s="41">
        <v>0</v>
      </c>
      <c r="Q223" s="42" t="s">
        <v>164</v>
      </c>
      <c r="R223" s="41">
        <v>100</v>
      </c>
      <c r="S223" s="40" t="s">
        <v>165</v>
      </c>
      <c r="T223" s="41">
        <v>100</v>
      </c>
      <c r="U223" s="40" t="s">
        <v>165</v>
      </c>
      <c r="V223" s="41">
        <v>0</v>
      </c>
      <c r="W223" s="40" t="s">
        <v>165</v>
      </c>
      <c r="X223" s="41">
        <v>0</v>
      </c>
      <c r="Y223" s="40" t="s">
        <v>165</v>
      </c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39">
        <v>454.39274670200001</v>
      </c>
      <c r="AZ223" s="39">
        <v>0</v>
      </c>
      <c r="BA223" s="39">
        <v>0</v>
      </c>
      <c r="BB223" s="39">
        <v>6.2339518000000007</v>
      </c>
      <c r="BC223" s="39">
        <v>0</v>
      </c>
      <c r="BD223" s="22" t="str">
        <f t="shared" si="17"/>
        <v/>
      </c>
      <c r="BE223" s="22">
        <f t="shared" si="24"/>
        <v>51339.996344550491</v>
      </c>
      <c r="BF223" s="23"/>
    </row>
    <row r="224" spans="1:58" s="24" customFormat="1" ht="30" customHeight="1" x14ac:dyDescent="0.3">
      <c r="A224" s="31">
        <f>IF(C224=C223,"",COUNTIF($A$7:A223,"&gt;0")+1)</f>
        <v>60</v>
      </c>
      <c r="B224" s="34" t="s">
        <v>178</v>
      </c>
      <c r="C224" s="45" t="s">
        <v>462</v>
      </c>
      <c r="D224" s="46" t="s">
        <v>103</v>
      </c>
      <c r="E224" s="35" t="str">
        <f t="shared" si="16"/>
        <v>A</v>
      </c>
      <c r="F224" s="36" t="str">
        <f t="shared" si="23"/>
        <v>TAIP</v>
      </c>
      <c r="G224" s="36" t="s">
        <v>310</v>
      </c>
      <c r="H224" s="37" t="s">
        <v>5</v>
      </c>
      <c r="I224" s="38" t="s">
        <v>188</v>
      </c>
      <c r="J224" s="39">
        <v>6140.1639999999998</v>
      </c>
      <c r="K224" s="40" t="s">
        <v>161</v>
      </c>
      <c r="L224" s="39">
        <v>33.49</v>
      </c>
      <c r="M224" s="40" t="s">
        <v>162</v>
      </c>
      <c r="N224" s="39">
        <v>55.23</v>
      </c>
      <c r="O224" s="40" t="s">
        <v>163</v>
      </c>
      <c r="P224" s="41">
        <v>0</v>
      </c>
      <c r="Q224" s="42" t="s">
        <v>164</v>
      </c>
      <c r="R224" s="41">
        <v>100</v>
      </c>
      <c r="S224" s="40" t="s">
        <v>165</v>
      </c>
      <c r="T224" s="41">
        <v>100</v>
      </c>
      <c r="U224" s="40" t="s">
        <v>165</v>
      </c>
      <c r="V224" s="41">
        <v>0</v>
      </c>
      <c r="W224" s="40" t="s">
        <v>165</v>
      </c>
      <c r="X224" s="41">
        <v>0</v>
      </c>
      <c r="Y224" s="40" t="s">
        <v>165</v>
      </c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39">
        <v>11357.170921042798</v>
      </c>
      <c r="AZ224" s="39">
        <v>0</v>
      </c>
      <c r="BA224" s="39">
        <v>0</v>
      </c>
      <c r="BB224" s="39">
        <v>205.63409236000001</v>
      </c>
      <c r="BC224" s="39">
        <v>0</v>
      </c>
      <c r="BD224" s="22">
        <f t="shared" si="17"/>
        <v>14686.488441809097</v>
      </c>
      <c r="BE224" s="22">
        <f t="shared" si="24"/>
        <v>14686.488441809097</v>
      </c>
      <c r="BF224" s="23"/>
    </row>
    <row r="225" spans="1:58" s="24" customFormat="1" ht="30" customHeight="1" x14ac:dyDescent="0.3">
      <c r="A225" s="31" t="str">
        <f>IF(C225=C224,"",COUNTIF($A$7:A224,"&gt;0")+1)</f>
        <v/>
      </c>
      <c r="B225" s="34" t="s">
        <v>178</v>
      </c>
      <c r="C225" s="45" t="s">
        <v>462</v>
      </c>
      <c r="D225" s="46" t="s">
        <v>103</v>
      </c>
      <c r="E225" s="35" t="str">
        <f t="shared" si="16"/>
        <v/>
      </c>
      <c r="F225" s="36" t="str">
        <f t="shared" si="23"/>
        <v/>
      </c>
      <c r="G225" s="36" t="s">
        <v>310</v>
      </c>
      <c r="H225" s="37" t="s">
        <v>5</v>
      </c>
      <c r="I225" s="38" t="s">
        <v>463</v>
      </c>
      <c r="J225" s="39">
        <v>1779.633</v>
      </c>
      <c r="K225" s="40" t="s">
        <v>161</v>
      </c>
      <c r="L225" s="39">
        <v>33.49</v>
      </c>
      <c r="M225" s="40" t="s">
        <v>162</v>
      </c>
      <c r="N225" s="39">
        <v>55.23</v>
      </c>
      <c r="O225" s="40" t="s">
        <v>163</v>
      </c>
      <c r="P225" s="41">
        <v>0</v>
      </c>
      <c r="Q225" s="42" t="s">
        <v>164</v>
      </c>
      <c r="R225" s="41">
        <v>100</v>
      </c>
      <c r="S225" s="40" t="s">
        <v>165</v>
      </c>
      <c r="T225" s="41">
        <v>100</v>
      </c>
      <c r="U225" s="40" t="s">
        <v>165</v>
      </c>
      <c r="V225" s="41">
        <v>0</v>
      </c>
      <c r="W225" s="40" t="s">
        <v>165</v>
      </c>
      <c r="X225" s="41">
        <v>0</v>
      </c>
      <c r="Y225" s="40" t="s">
        <v>165</v>
      </c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39">
        <v>3291.7029834590994</v>
      </c>
      <c r="AZ225" s="39">
        <v>0</v>
      </c>
      <c r="BA225" s="39">
        <v>0</v>
      </c>
      <c r="BB225" s="39">
        <v>59.599909170000004</v>
      </c>
      <c r="BC225" s="39">
        <v>0</v>
      </c>
      <c r="BD225" s="22" t="str">
        <f t="shared" si="17"/>
        <v/>
      </c>
      <c r="BE225" s="22">
        <f t="shared" si="24"/>
        <v>14686.488441809097</v>
      </c>
      <c r="BF225" s="23"/>
    </row>
    <row r="226" spans="1:58" s="24" customFormat="1" ht="30" customHeight="1" x14ac:dyDescent="0.3">
      <c r="A226" s="31" t="str">
        <f>IF(C226=C225,"",COUNTIF($A$7:A225,"&gt;0")+1)</f>
        <v/>
      </c>
      <c r="B226" s="34" t="s">
        <v>178</v>
      </c>
      <c r="C226" s="45" t="s">
        <v>462</v>
      </c>
      <c r="D226" s="46" t="s">
        <v>103</v>
      </c>
      <c r="E226" s="35" t="str">
        <f t="shared" si="16"/>
        <v/>
      </c>
      <c r="F226" s="36" t="str">
        <f t="shared" si="23"/>
        <v/>
      </c>
      <c r="G226" s="36" t="s">
        <v>310</v>
      </c>
      <c r="H226" s="37" t="s">
        <v>5</v>
      </c>
      <c r="I226" s="38" t="s">
        <v>464</v>
      </c>
      <c r="J226" s="39">
        <v>20.335999999999999</v>
      </c>
      <c r="K226" s="40" t="s">
        <v>161</v>
      </c>
      <c r="L226" s="39">
        <v>33.49</v>
      </c>
      <c r="M226" s="40" t="s">
        <v>162</v>
      </c>
      <c r="N226" s="39">
        <v>55.23</v>
      </c>
      <c r="O226" s="40" t="s">
        <v>163</v>
      </c>
      <c r="P226" s="41">
        <v>0</v>
      </c>
      <c r="Q226" s="42" t="s">
        <v>164</v>
      </c>
      <c r="R226" s="41">
        <v>100</v>
      </c>
      <c r="S226" s="40" t="s">
        <v>165</v>
      </c>
      <c r="T226" s="41">
        <v>100</v>
      </c>
      <c r="U226" s="40" t="s">
        <v>165</v>
      </c>
      <c r="V226" s="41">
        <v>0</v>
      </c>
      <c r="W226" s="40" t="s">
        <v>165</v>
      </c>
      <c r="X226" s="41">
        <v>0</v>
      </c>
      <c r="Y226" s="40" t="s">
        <v>165</v>
      </c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39">
        <v>37.614537307199988</v>
      </c>
      <c r="AZ226" s="39">
        <v>0</v>
      </c>
      <c r="BA226" s="39">
        <v>0</v>
      </c>
      <c r="BB226" s="39">
        <v>0.68105263999999999</v>
      </c>
      <c r="BC226" s="39">
        <v>0</v>
      </c>
      <c r="BD226" s="22" t="str">
        <f t="shared" si="17"/>
        <v/>
      </c>
      <c r="BE226" s="22">
        <f t="shared" si="24"/>
        <v>14686.488441809097</v>
      </c>
      <c r="BF226" s="23"/>
    </row>
    <row r="227" spans="1:58" s="24" customFormat="1" ht="30" customHeight="1" x14ac:dyDescent="0.3">
      <c r="A227" s="31">
        <f>IF(C227=C226,"",COUNTIF($A$7:A226,"&gt;0")+1)</f>
        <v>61</v>
      </c>
      <c r="B227" s="34" t="s">
        <v>178</v>
      </c>
      <c r="C227" s="33" t="s">
        <v>155</v>
      </c>
      <c r="D227" s="34" t="s">
        <v>104</v>
      </c>
      <c r="E227" s="35" t="str">
        <f t="shared" ref="E227:E288" si="25">IF(BD227="","",IF(BD227&lt;50000,"A",IF(BD227&lt;500000,"B",IF(BD227&gt;500000,"C"))))</f>
        <v>A</v>
      </c>
      <c r="F227" s="36" t="str">
        <f t="shared" si="23"/>
        <v>TAIP</v>
      </c>
      <c r="G227" s="36" t="s">
        <v>469</v>
      </c>
      <c r="H227" s="37" t="s">
        <v>5</v>
      </c>
      <c r="I227" s="38" t="s">
        <v>160</v>
      </c>
      <c r="J227" s="39">
        <v>9704.8979999999992</v>
      </c>
      <c r="K227" s="40" t="s">
        <v>161</v>
      </c>
      <c r="L227" s="39">
        <v>34.340000000000003</v>
      </c>
      <c r="M227" s="40" t="s">
        <v>162</v>
      </c>
      <c r="N227" s="39">
        <v>55.47</v>
      </c>
      <c r="O227" s="40" t="s">
        <v>163</v>
      </c>
      <c r="P227" s="41">
        <v>0</v>
      </c>
      <c r="Q227" s="42" t="s">
        <v>164</v>
      </c>
      <c r="R227" s="41">
        <v>100</v>
      </c>
      <c r="S227" s="40" t="s">
        <v>165</v>
      </c>
      <c r="T227" s="41">
        <v>100</v>
      </c>
      <c r="U227" s="40" t="s">
        <v>165</v>
      </c>
      <c r="V227" s="41">
        <v>0</v>
      </c>
      <c r="W227" s="40" t="s">
        <v>165</v>
      </c>
      <c r="X227" s="41">
        <v>0</v>
      </c>
      <c r="Y227" s="40" t="s">
        <v>165</v>
      </c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39">
        <v>18486.275965340399</v>
      </c>
      <c r="AZ227" s="39">
        <v>0</v>
      </c>
      <c r="BA227" s="39">
        <v>0</v>
      </c>
      <c r="BB227" s="39">
        <v>333.26619732000006</v>
      </c>
      <c r="BC227" s="39">
        <v>0</v>
      </c>
      <c r="BD227" s="22">
        <f t="shared" si="17"/>
        <v>18486.275965340399</v>
      </c>
      <c r="BE227" s="22">
        <f t="shared" si="24"/>
        <v>18486.275965340399</v>
      </c>
      <c r="BF227" s="23"/>
    </row>
    <row r="228" spans="1:58" s="24" customFormat="1" ht="30" customHeight="1" x14ac:dyDescent="0.3">
      <c r="A228" s="31" t="str">
        <f>IF(C228=C227,"",COUNTIF($A$7:A227,"&gt;0")+1)</f>
        <v/>
      </c>
      <c r="B228" s="34" t="s">
        <v>178</v>
      </c>
      <c r="C228" s="33" t="s">
        <v>155</v>
      </c>
      <c r="D228" s="34" t="s">
        <v>104</v>
      </c>
      <c r="E228" s="35" t="str">
        <f t="shared" si="25"/>
        <v/>
      </c>
      <c r="F228" s="36" t="str">
        <f t="shared" si="23"/>
        <v/>
      </c>
      <c r="G228" s="36" t="s">
        <v>469</v>
      </c>
      <c r="H228" s="37" t="s">
        <v>5</v>
      </c>
      <c r="I228" s="38" t="s">
        <v>378</v>
      </c>
      <c r="J228" s="39">
        <v>31912.76</v>
      </c>
      <c r="K228" s="40" t="s">
        <v>4</v>
      </c>
      <c r="L228" s="39">
        <v>15.6</v>
      </c>
      <c r="M228" s="40" t="s">
        <v>167</v>
      </c>
      <c r="N228" s="39">
        <v>109.9</v>
      </c>
      <c r="O228" s="40" t="s">
        <v>163</v>
      </c>
      <c r="P228" s="41">
        <v>0</v>
      </c>
      <c r="Q228" s="42" t="s">
        <v>164</v>
      </c>
      <c r="R228" s="41">
        <v>100</v>
      </c>
      <c r="S228" s="40" t="s">
        <v>165</v>
      </c>
      <c r="T228" s="41">
        <v>100</v>
      </c>
      <c r="U228" s="40" t="s">
        <v>165</v>
      </c>
      <c r="V228" s="41">
        <v>100</v>
      </c>
      <c r="W228" s="40" t="s">
        <v>165</v>
      </c>
      <c r="X228" s="41">
        <v>0</v>
      </c>
      <c r="Y228" s="40" t="s">
        <v>165</v>
      </c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39">
        <v>0</v>
      </c>
      <c r="AZ228" s="39">
        <v>54712.512254399997</v>
      </c>
      <c r="BA228" s="39">
        <v>0</v>
      </c>
      <c r="BB228" s="39">
        <v>0</v>
      </c>
      <c r="BC228" s="39">
        <v>497.83905599999997</v>
      </c>
      <c r="BD228" s="22" t="str">
        <f t="shared" ref="BD228:BD289" si="26">IF(D228=D227,"",BE228)</f>
        <v/>
      </c>
      <c r="BE228" s="22">
        <f t="shared" si="24"/>
        <v>18486.275965340399</v>
      </c>
      <c r="BF228" s="23"/>
    </row>
    <row r="229" spans="1:58" s="24" customFormat="1" ht="30" customHeight="1" x14ac:dyDescent="0.3">
      <c r="A229" s="31">
        <f>IF(C229=C228,"",COUNTIF($A$7:A228,"&gt;0")+1)</f>
        <v>62</v>
      </c>
      <c r="B229" s="34" t="s">
        <v>178</v>
      </c>
      <c r="C229" s="33" t="s">
        <v>207</v>
      </c>
      <c r="D229" s="34" t="s">
        <v>105</v>
      </c>
      <c r="E229" s="35" t="str">
        <f t="shared" si="25"/>
        <v>A</v>
      </c>
      <c r="F229" s="36" t="str">
        <f t="shared" si="23"/>
        <v>TAIP</v>
      </c>
      <c r="G229" s="36" t="s">
        <v>311</v>
      </c>
      <c r="H229" s="37" t="s">
        <v>5</v>
      </c>
      <c r="I229" s="38" t="s">
        <v>208</v>
      </c>
      <c r="J229" s="39">
        <v>3247.5369999999998</v>
      </c>
      <c r="K229" s="40" t="s">
        <v>161</v>
      </c>
      <c r="L229" s="39">
        <v>33.49</v>
      </c>
      <c r="M229" s="40" t="s">
        <v>162</v>
      </c>
      <c r="N229" s="39">
        <v>55.23</v>
      </c>
      <c r="O229" s="40" t="s">
        <v>163</v>
      </c>
      <c r="P229" s="41">
        <v>0</v>
      </c>
      <c r="Q229" s="42" t="s">
        <v>164</v>
      </c>
      <c r="R229" s="41">
        <v>100</v>
      </c>
      <c r="S229" s="40" t="s">
        <v>165</v>
      </c>
      <c r="T229" s="41">
        <v>100</v>
      </c>
      <c r="U229" s="40" t="s">
        <v>165</v>
      </c>
      <c r="V229" s="41">
        <v>0</v>
      </c>
      <c r="W229" s="40" t="s">
        <v>165</v>
      </c>
      <c r="X229" s="41">
        <v>0</v>
      </c>
      <c r="Y229" s="40" t="s">
        <v>165</v>
      </c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39">
        <v>6006.8155803998989</v>
      </c>
      <c r="AZ229" s="39">
        <v>0</v>
      </c>
      <c r="BA229" s="39">
        <v>0</v>
      </c>
      <c r="BB229" s="39">
        <v>108.76001413</v>
      </c>
      <c r="BC229" s="39">
        <v>0</v>
      </c>
      <c r="BD229" s="22">
        <f>IF(D229=D228,"",BE229)</f>
        <v>7068.8630335518992</v>
      </c>
      <c r="BE229" s="22">
        <f t="shared" si="24"/>
        <v>7068.8630335518992</v>
      </c>
      <c r="BF229" s="23"/>
    </row>
    <row r="230" spans="1:58" s="24" customFormat="1" ht="30" customHeight="1" x14ac:dyDescent="0.3">
      <c r="A230" s="31" t="str">
        <f>IF(C230=C229,"",COUNTIF($A$7:A229,"&gt;0")+1)</f>
        <v/>
      </c>
      <c r="B230" s="34" t="s">
        <v>178</v>
      </c>
      <c r="C230" s="33" t="s">
        <v>207</v>
      </c>
      <c r="D230" s="34" t="s">
        <v>105</v>
      </c>
      <c r="E230" s="35" t="str">
        <f t="shared" si="25"/>
        <v/>
      </c>
      <c r="F230" s="36" t="str">
        <f t="shared" si="23"/>
        <v/>
      </c>
      <c r="G230" s="36" t="s">
        <v>311</v>
      </c>
      <c r="H230" s="37" t="s">
        <v>5</v>
      </c>
      <c r="I230" s="38" t="s">
        <v>197</v>
      </c>
      <c r="J230" s="39">
        <v>341.642</v>
      </c>
      <c r="K230" s="40" t="s">
        <v>4</v>
      </c>
      <c r="L230" s="39">
        <v>40.06</v>
      </c>
      <c r="M230" s="40" t="s">
        <v>167</v>
      </c>
      <c r="N230" s="39">
        <v>77.599999999999994</v>
      </c>
      <c r="O230" s="40" t="s">
        <v>163</v>
      </c>
      <c r="P230" s="41">
        <v>0</v>
      </c>
      <c r="Q230" s="42" t="s">
        <v>164</v>
      </c>
      <c r="R230" s="41">
        <v>100</v>
      </c>
      <c r="S230" s="40" t="s">
        <v>165</v>
      </c>
      <c r="T230" s="41">
        <v>100</v>
      </c>
      <c r="U230" s="40" t="s">
        <v>165</v>
      </c>
      <c r="V230" s="41">
        <v>0</v>
      </c>
      <c r="W230" s="40" t="s">
        <v>165</v>
      </c>
      <c r="X230" s="41">
        <v>0</v>
      </c>
      <c r="Y230" s="40" t="s">
        <v>165</v>
      </c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39">
        <v>1062.0474531520001</v>
      </c>
      <c r="AZ230" s="39">
        <v>0</v>
      </c>
      <c r="BA230" s="39">
        <v>0</v>
      </c>
      <c r="BB230" s="39">
        <v>13.686178520000002</v>
      </c>
      <c r="BC230" s="39">
        <v>0</v>
      </c>
      <c r="BD230" s="22" t="str">
        <f t="shared" si="26"/>
        <v/>
      </c>
      <c r="BE230" s="22">
        <f t="shared" si="24"/>
        <v>7068.8630335518992</v>
      </c>
      <c r="BF230" s="23"/>
    </row>
    <row r="231" spans="1:58" s="24" customFormat="1" ht="30" customHeight="1" x14ac:dyDescent="0.3">
      <c r="A231" s="31" t="str">
        <f>IF(C231=C230,"",COUNTIF($A$7:A230,"&gt;0")+1)</f>
        <v/>
      </c>
      <c r="B231" s="34" t="s">
        <v>178</v>
      </c>
      <c r="C231" s="33" t="s">
        <v>207</v>
      </c>
      <c r="D231" s="34" t="s">
        <v>105</v>
      </c>
      <c r="E231" s="35" t="str">
        <f t="shared" si="25"/>
        <v/>
      </c>
      <c r="F231" s="36" t="str">
        <f t="shared" si="23"/>
        <v/>
      </c>
      <c r="G231" s="36" t="s">
        <v>311</v>
      </c>
      <c r="H231" s="37" t="s">
        <v>5</v>
      </c>
      <c r="I231" s="38" t="s">
        <v>204</v>
      </c>
      <c r="J231" s="39">
        <v>55595.964</v>
      </c>
      <c r="K231" s="40" t="s">
        <v>4</v>
      </c>
      <c r="L231" s="39">
        <v>15.6</v>
      </c>
      <c r="M231" s="40" t="s">
        <v>167</v>
      </c>
      <c r="N231" s="39">
        <v>0</v>
      </c>
      <c r="O231" s="40" t="s">
        <v>163</v>
      </c>
      <c r="P231" s="41">
        <v>0</v>
      </c>
      <c r="Q231" s="40" t="s">
        <v>164</v>
      </c>
      <c r="R231" s="41">
        <v>100</v>
      </c>
      <c r="S231" s="40" t="s">
        <v>165</v>
      </c>
      <c r="T231" s="41">
        <v>100</v>
      </c>
      <c r="U231" s="40" t="s">
        <v>165</v>
      </c>
      <c r="V231" s="41">
        <v>100</v>
      </c>
      <c r="W231" s="40" t="s">
        <v>165</v>
      </c>
      <c r="X231" s="41">
        <v>0</v>
      </c>
      <c r="Y231" s="40" t="s">
        <v>165</v>
      </c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39">
        <v>0</v>
      </c>
      <c r="AZ231" s="39">
        <v>0</v>
      </c>
      <c r="BA231" s="39">
        <v>0</v>
      </c>
      <c r="BB231" s="39">
        <v>0</v>
      </c>
      <c r="BC231" s="39">
        <v>867.29703839999991</v>
      </c>
      <c r="BD231" s="22" t="str">
        <f t="shared" si="26"/>
        <v/>
      </c>
      <c r="BE231" s="22">
        <f t="shared" si="24"/>
        <v>7068.8630335518992</v>
      </c>
      <c r="BF231" s="23"/>
    </row>
    <row r="232" spans="1:58" s="24" customFormat="1" ht="30" customHeight="1" x14ac:dyDescent="0.3">
      <c r="A232" s="31" t="str">
        <f>IF(C232=C231,"",COUNTIF($A$7:A231,"&gt;0")+1)</f>
        <v/>
      </c>
      <c r="B232" s="34" t="s">
        <v>178</v>
      </c>
      <c r="C232" s="33" t="s">
        <v>207</v>
      </c>
      <c r="D232" s="34" t="s">
        <v>105</v>
      </c>
      <c r="E232" s="35" t="str">
        <f t="shared" si="25"/>
        <v/>
      </c>
      <c r="F232" s="36" t="str">
        <f t="shared" si="23"/>
        <v/>
      </c>
      <c r="G232" s="36" t="s">
        <v>311</v>
      </c>
      <c r="H232" s="37" t="s">
        <v>5</v>
      </c>
      <c r="I232" s="38" t="s">
        <v>382</v>
      </c>
      <c r="J232" s="39">
        <v>0</v>
      </c>
      <c r="K232" s="40" t="s">
        <v>4</v>
      </c>
      <c r="L232" s="39">
        <v>38.1</v>
      </c>
      <c r="M232" s="40" t="s">
        <v>167</v>
      </c>
      <c r="N232" s="39">
        <v>77.400000000000006</v>
      </c>
      <c r="O232" s="40" t="s">
        <v>163</v>
      </c>
      <c r="P232" s="41">
        <v>0</v>
      </c>
      <c r="Q232" s="42" t="s">
        <v>164</v>
      </c>
      <c r="R232" s="41">
        <v>100</v>
      </c>
      <c r="S232" s="40" t="s">
        <v>165</v>
      </c>
      <c r="T232" s="41">
        <v>100</v>
      </c>
      <c r="U232" s="40" t="s">
        <v>165</v>
      </c>
      <c r="V232" s="41">
        <v>0</v>
      </c>
      <c r="W232" s="40" t="s">
        <v>165</v>
      </c>
      <c r="X232" s="41">
        <v>0</v>
      </c>
      <c r="Y232" s="40" t="s">
        <v>165</v>
      </c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39">
        <v>0</v>
      </c>
      <c r="AZ232" s="39">
        <v>0</v>
      </c>
      <c r="BA232" s="39">
        <v>0</v>
      </c>
      <c r="BB232" s="39">
        <v>0</v>
      </c>
      <c r="BC232" s="39">
        <v>0</v>
      </c>
      <c r="BD232" s="22" t="str">
        <f t="shared" si="26"/>
        <v/>
      </c>
      <c r="BE232" s="22">
        <f t="shared" si="24"/>
        <v>7068.8630335518992</v>
      </c>
      <c r="BF232" s="23"/>
    </row>
    <row r="233" spans="1:58" s="24" customFormat="1" ht="30" customHeight="1" x14ac:dyDescent="0.3">
      <c r="A233" s="31" t="str">
        <f>IF(C233=C232,"",COUNTIF($A$7:A232,"&gt;0")+1)</f>
        <v/>
      </c>
      <c r="B233" s="34" t="s">
        <v>178</v>
      </c>
      <c r="C233" s="33" t="s">
        <v>207</v>
      </c>
      <c r="D233" s="34" t="s">
        <v>105</v>
      </c>
      <c r="E233" s="35" t="str">
        <f t="shared" si="25"/>
        <v/>
      </c>
      <c r="F233" s="36" t="str">
        <f t="shared" si="23"/>
        <v/>
      </c>
      <c r="G233" s="36" t="s">
        <v>311</v>
      </c>
      <c r="H233" s="37" t="s">
        <v>5</v>
      </c>
      <c r="I233" s="38" t="s">
        <v>431</v>
      </c>
      <c r="J233" s="39">
        <v>0</v>
      </c>
      <c r="K233" s="40" t="s">
        <v>4</v>
      </c>
      <c r="L233" s="39">
        <v>46.42</v>
      </c>
      <c r="M233" s="40" t="s">
        <v>167</v>
      </c>
      <c r="N233" s="39">
        <v>65.42</v>
      </c>
      <c r="O233" s="40" t="s">
        <v>163</v>
      </c>
      <c r="P233" s="41">
        <v>0</v>
      </c>
      <c r="Q233" s="42" t="s">
        <v>164</v>
      </c>
      <c r="R233" s="41">
        <v>100</v>
      </c>
      <c r="S233" s="40" t="s">
        <v>165</v>
      </c>
      <c r="T233" s="41">
        <v>100</v>
      </c>
      <c r="U233" s="40" t="s">
        <v>165</v>
      </c>
      <c r="V233" s="41">
        <v>0</v>
      </c>
      <c r="W233" s="40" t="s">
        <v>165</v>
      </c>
      <c r="X233" s="41">
        <v>0</v>
      </c>
      <c r="Y233" s="40" t="s">
        <v>165</v>
      </c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39">
        <v>0</v>
      </c>
      <c r="AZ233" s="39">
        <v>0</v>
      </c>
      <c r="BA233" s="39">
        <v>0</v>
      </c>
      <c r="BB233" s="39">
        <v>0</v>
      </c>
      <c r="BC233" s="39">
        <v>0</v>
      </c>
      <c r="BD233" s="22" t="str">
        <f t="shared" si="26"/>
        <v/>
      </c>
      <c r="BE233" s="22">
        <f t="shared" si="24"/>
        <v>7068.8630335518992</v>
      </c>
      <c r="BF233" s="23"/>
    </row>
    <row r="234" spans="1:58" s="24" customFormat="1" ht="30" customHeight="1" x14ac:dyDescent="0.3">
      <c r="A234" s="31" t="str">
        <f>IF(C234=C233,"",COUNTIF($A$7:A233,"&gt;0")+1)</f>
        <v/>
      </c>
      <c r="B234" s="34" t="s">
        <v>178</v>
      </c>
      <c r="C234" s="33" t="s">
        <v>207</v>
      </c>
      <c r="D234" s="34" t="s">
        <v>105</v>
      </c>
      <c r="E234" s="35" t="str">
        <f t="shared" si="25"/>
        <v/>
      </c>
      <c r="F234" s="36" t="str">
        <f t="shared" si="23"/>
        <v/>
      </c>
      <c r="G234" s="36" t="s">
        <v>311</v>
      </c>
      <c r="H234" s="37" t="s">
        <v>5</v>
      </c>
      <c r="I234" s="38" t="s">
        <v>383</v>
      </c>
      <c r="J234" s="39">
        <v>0</v>
      </c>
      <c r="K234" s="40" t="s">
        <v>4</v>
      </c>
      <c r="L234" s="39">
        <v>43.07</v>
      </c>
      <c r="M234" s="40" t="s">
        <v>167</v>
      </c>
      <c r="N234" s="39">
        <v>72.89</v>
      </c>
      <c r="O234" s="40" t="s">
        <v>163</v>
      </c>
      <c r="P234" s="41">
        <v>0</v>
      </c>
      <c r="Q234" s="42" t="s">
        <v>164</v>
      </c>
      <c r="R234" s="41">
        <v>100</v>
      </c>
      <c r="S234" s="40" t="s">
        <v>165</v>
      </c>
      <c r="T234" s="41">
        <v>100</v>
      </c>
      <c r="U234" s="40" t="s">
        <v>165</v>
      </c>
      <c r="V234" s="41">
        <v>0</v>
      </c>
      <c r="W234" s="40" t="s">
        <v>165</v>
      </c>
      <c r="X234" s="41">
        <v>0</v>
      </c>
      <c r="Y234" s="40" t="s">
        <v>165</v>
      </c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39">
        <v>0</v>
      </c>
      <c r="AZ234" s="39">
        <v>0</v>
      </c>
      <c r="BA234" s="39">
        <v>0</v>
      </c>
      <c r="BB234" s="39">
        <v>0</v>
      </c>
      <c r="BC234" s="39">
        <v>0</v>
      </c>
      <c r="BD234" s="22" t="str">
        <f t="shared" si="26"/>
        <v/>
      </c>
      <c r="BE234" s="22">
        <f t="shared" ref="BE234:BE265" si="27">SUMIF(D:D,D234,AY:AY)</f>
        <v>7068.8630335518992</v>
      </c>
      <c r="BF234" s="23"/>
    </row>
    <row r="235" spans="1:58" s="24" customFormat="1" ht="30" customHeight="1" x14ac:dyDescent="0.3">
      <c r="A235" s="31">
        <f>IF(C235=C234,"",COUNTIF($A$7:A234,"&gt;0")+1)</f>
        <v>63</v>
      </c>
      <c r="B235" s="34" t="s">
        <v>178</v>
      </c>
      <c r="C235" s="45" t="s">
        <v>203</v>
      </c>
      <c r="D235" s="46" t="s">
        <v>106</v>
      </c>
      <c r="E235" s="35" t="str">
        <f t="shared" si="25"/>
        <v>A</v>
      </c>
      <c r="F235" s="36" t="str">
        <f t="shared" si="23"/>
        <v>TAIP</v>
      </c>
      <c r="G235" s="36" t="s">
        <v>311</v>
      </c>
      <c r="H235" s="37" t="s">
        <v>5</v>
      </c>
      <c r="I235" s="38" t="s">
        <v>160</v>
      </c>
      <c r="J235" s="39">
        <v>218.7</v>
      </c>
      <c r="K235" s="40" t="s">
        <v>161</v>
      </c>
      <c r="L235" s="39">
        <v>33.49</v>
      </c>
      <c r="M235" s="40" t="s">
        <v>162</v>
      </c>
      <c r="N235" s="39">
        <v>55.23</v>
      </c>
      <c r="O235" s="40" t="s">
        <v>163</v>
      </c>
      <c r="P235" s="41">
        <v>0</v>
      </c>
      <c r="Q235" s="52" t="s">
        <v>164</v>
      </c>
      <c r="R235" s="41">
        <v>100</v>
      </c>
      <c r="S235" s="40" t="s">
        <v>165</v>
      </c>
      <c r="T235" s="41">
        <v>100</v>
      </c>
      <c r="U235" s="40" t="s">
        <v>165</v>
      </c>
      <c r="V235" s="41">
        <v>0</v>
      </c>
      <c r="W235" s="40" t="s">
        <v>165</v>
      </c>
      <c r="X235" s="41">
        <v>0</v>
      </c>
      <c r="Y235" s="40" t="s">
        <v>165</v>
      </c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39">
        <v>404.51904548999994</v>
      </c>
      <c r="AZ235" s="39">
        <v>0</v>
      </c>
      <c r="BA235" s="39">
        <v>0</v>
      </c>
      <c r="BB235" s="39">
        <v>7.3242630000000002</v>
      </c>
      <c r="BC235" s="39">
        <v>0</v>
      </c>
      <c r="BD235" s="22">
        <f t="shared" si="26"/>
        <v>404.51904548999994</v>
      </c>
      <c r="BE235" s="22">
        <f t="shared" si="27"/>
        <v>404.51904548999994</v>
      </c>
      <c r="BF235" s="23"/>
    </row>
    <row r="236" spans="1:58" s="24" customFormat="1" ht="30" customHeight="1" x14ac:dyDescent="0.3">
      <c r="A236" s="31" t="str">
        <f>IF(C236=C235,"",COUNTIF($A$7:A235,"&gt;0")+1)</f>
        <v/>
      </c>
      <c r="B236" s="34" t="s">
        <v>178</v>
      </c>
      <c r="C236" s="45" t="s">
        <v>203</v>
      </c>
      <c r="D236" s="46" t="s">
        <v>106</v>
      </c>
      <c r="E236" s="35" t="str">
        <f t="shared" si="25"/>
        <v/>
      </c>
      <c r="F236" s="36" t="str">
        <f t="shared" si="23"/>
        <v/>
      </c>
      <c r="G236" s="36" t="s">
        <v>311</v>
      </c>
      <c r="H236" s="37" t="s">
        <v>5</v>
      </c>
      <c r="I236" s="38" t="s">
        <v>197</v>
      </c>
      <c r="J236" s="39">
        <v>0</v>
      </c>
      <c r="K236" s="40" t="s">
        <v>4</v>
      </c>
      <c r="L236" s="39">
        <v>40.06</v>
      </c>
      <c r="M236" s="40" t="s">
        <v>167</v>
      </c>
      <c r="N236" s="39">
        <v>77.599999999999994</v>
      </c>
      <c r="O236" s="40" t="s">
        <v>163</v>
      </c>
      <c r="P236" s="41">
        <v>0</v>
      </c>
      <c r="Q236" s="52" t="s">
        <v>164</v>
      </c>
      <c r="R236" s="41">
        <v>100</v>
      </c>
      <c r="S236" s="40" t="s">
        <v>165</v>
      </c>
      <c r="T236" s="41">
        <v>100</v>
      </c>
      <c r="U236" s="40" t="s">
        <v>165</v>
      </c>
      <c r="V236" s="41">
        <v>0</v>
      </c>
      <c r="W236" s="40" t="s">
        <v>165</v>
      </c>
      <c r="X236" s="41">
        <v>0</v>
      </c>
      <c r="Y236" s="40" t="s">
        <v>165</v>
      </c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39">
        <v>0</v>
      </c>
      <c r="AZ236" s="39">
        <v>0</v>
      </c>
      <c r="BA236" s="39">
        <v>0</v>
      </c>
      <c r="BB236" s="39">
        <v>0</v>
      </c>
      <c r="BC236" s="39">
        <v>0</v>
      </c>
      <c r="BD236" s="22" t="str">
        <f t="shared" si="26"/>
        <v/>
      </c>
      <c r="BE236" s="22">
        <f t="shared" si="27"/>
        <v>404.51904548999994</v>
      </c>
      <c r="BF236" s="23"/>
    </row>
    <row r="237" spans="1:58" s="24" customFormat="1" ht="30" customHeight="1" x14ac:dyDescent="0.3">
      <c r="A237" s="31" t="str">
        <f>IF(C237=C236,"",COUNTIF($A$7:A236,"&gt;0")+1)</f>
        <v/>
      </c>
      <c r="B237" s="34" t="s">
        <v>178</v>
      </c>
      <c r="C237" s="45" t="s">
        <v>203</v>
      </c>
      <c r="D237" s="46" t="s">
        <v>106</v>
      </c>
      <c r="E237" s="35" t="str">
        <f t="shared" si="25"/>
        <v/>
      </c>
      <c r="F237" s="36" t="str">
        <f t="shared" si="23"/>
        <v/>
      </c>
      <c r="G237" s="36" t="s">
        <v>311</v>
      </c>
      <c r="H237" s="37" t="s">
        <v>5</v>
      </c>
      <c r="I237" s="38" t="s">
        <v>220</v>
      </c>
      <c r="J237" s="39">
        <v>0</v>
      </c>
      <c r="K237" s="40" t="s">
        <v>4</v>
      </c>
      <c r="L237" s="39">
        <v>43.07</v>
      </c>
      <c r="M237" s="40" t="s">
        <v>167</v>
      </c>
      <c r="N237" s="39">
        <v>72.89</v>
      </c>
      <c r="O237" s="40" t="s">
        <v>163</v>
      </c>
      <c r="P237" s="41">
        <v>0</v>
      </c>
      <c r="Q237" s="40" t="s">
        <v>164</v>
      </c>
      <c r="R237" s="41">
        <v>100</v>
      </c>
      <c r="S237" s="40" t="s">
        <v>165</v>
      </c>
      <c r="T237" s="41">
        <v>100</v>
      </c>
      <c r="U237" s="40" t="s">
        <v>165</v>
      </c>
      <c r="V237" s="41">
        <v>0</v>
      </c>
      <c r="W237" s="40" t="s">
        <v>165</v>
      </c>
      <c r="X237" s="41">
        <v>0</v>
      </c>
      <c r="Y237" s="40" t="s">
        <v>165</v>
      </c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39">
        <v>0</v>
      </c>
      <c r="AZ237" s="39">
        <v>0</v>
      </c>
      <c r="BA237" s="39">
        <v>0</v>
      </c>
      <c r="BB237" s="39">
        <v>0</v>
      </c>
      <c r="BC237" s="39">
        <v>0</v>
      </c>
      <c r="BD237" s="22" t="str">
        <f t="shared" si="26"/>
        <v/>
      </c>
      <c r="BE237" s="22">
        <f t="shared" si="27"/>
        <v>404.51904548999994</v>
      </c>
      <c r="BF237" s="23"/>
    </row>
    <row r="238" spans="1:58" s="24" customFormat="1" ht="30" customHeight="1" x14ac:dyDescent="0.3">
      <c r="A238" s="31" t="str">
        <f>IF(C238=C237,"",COUNTIF($A$7:A237,"&gt;0")+1)</f>
        <v/>
      </c>
      <c r="B238" s="34" t="s">
        <v>178</v>
      </c>
      <c r="C238" s="45" t="s">
        <v>203</v>
      </c>
      <c r="D238" s="46" t="s">
        <v>106</v>
      </c>
      <c r="E238" s="35" t="str">
        <f t="shared" si="25"/>
        <v/>
      </c>
      <c r="F238" s="36" t="str">
        <f t="shared" si="23"/>
        <v/>
      </c>
      <c r="G238" s="36" t="s">
        <v>311</v>
      </c>
      <c r="H238" s="37" t="s">
        <v>5</v>
      </c>
      <c r="I238" s="38" t="s">
        <v>221</v>
      </c>
      <c r="J238" s="39">
        <v>11554.215</v>
      </c>
      <c r="K238" s="40" t="s">
        <v>4</v>
      </c>
      <c r="L238" s="39">
        <v>15.6</v>
      </c>
      <c r="M238" s="40" t="s">
        <v>167</v>
      </c>
      <c r="N238" s="39">
        <v>0</v>
      </c>
      <c r="O238" s="40" t="s">
        <v>163</v>
      </c>
      <c r="P238" s="41">
        <v>0</v>
      </c>
      <c r="Q238" s="52" t="s">
        <v>164</v>
      </c>
      <c r="R238" s="41">
        <v>100</v>
      </c>
      <c r="S238" s="40" t="s">
        <v>165</v>
      </c>
      <c r="T238" s="41">
        <v>100</v>
      </c>
      <c r="U238" s="40" t="s">
        <v>165</v>
      </c>
      <c r="V238" s="41">
        <v>100</v>
      </c>
      <c r="W238" s="40" t="s">
        <v>165</v>
      </c>
      <c r="X238" s="41">
        <v>0</v>
      </c>
      <c r="Y238" s="40" t="s">
        <v>165</v>
      </c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39">
        <v>0</v>
      </c>
      <c r="AZ238" s="39">
        <v>0</v>
      </c>
      <c r="BA238" s="39">
        <v>0</v>
      </c>
      <c r="BB238" s="39">
        <v>0</v>
      </c>
      <c r="BC238" s="39">
        <v>180.24575399999998</v>
      </c>
      <c r="BD238" s="22" t="str">
        <f t="shared" si="26"/>
        <v/>
      </c>
      <c r="BE238" s="22">
        <f t="shared" si="27"/>
        <v>404.51904548999994</v>
      </c>
      <c r="BF238" s="23"/>
    </row>
    <row r="239" spans="1:58" s="24" customFormat="1" ht="30" customHeight="1" x14ac:dyDescent="0.3">
      <c r="A239" s="31">
        <f>IF(C239=C238,"",COUNTIF($A$7:A238,"&gt;0")+1)</f>
        <v>64</v>
      </c>
      <c r="B239" s="34" t="s">
        <v>179</v>
      </c>
      <c r="C239" s="33" t="s">
        <v>107</v>
      </c>
      <c r="D239" s="34" t="s">
        <v>108</v>
      </c>
      <c r="E239" s="35" t="str">
        <f t="shared" si="25"/>
        <v>C</v>
      </c>
      <c r="F239" s="36" t="str">
        <f t="shared" si="23"/>
        <v/>
      </c>
      <c r="G239" s="36" t="s">
        <v>319</v>
      </c>
      <c r="H239" s="37" t="s">
        <v>5</v>
      </c>
      <c r="I239" s="38" t="s">
        <v>267</v>
      </c>
      <c r="J239" s="39">
        <v>71311.505999999994</v>
      </c>
      <c r="K239" s="40" t="s">
        <v>4</v>
      </c>
      <c r="L239" s="39">
        <v>39.2303</v>
      </c>
      <c r="M239" s="40" t="s">
        <v>167</v>
      </c>
      <c r="N239" s="39">
        <v>82.493899999999996</v>
      </c>
      <c r="O239" s="40" t="s">
        <v>163</v>
      </c>
      <c r="P239" s="41">
        <v>0</v>
      </c>
      <c r="Q239" s="42" t="s">
        <v>164</v>
      </c>
      <c r="R239" s="41">
        <v>100</v>
      </c>
      <c r="S239" s="40" t="s">
        <v>165</v>
      </c>
      <c r="T239" s="41">
        <v>100</v>
      </c>
      <c r="U239" s="40" t="s">
        <v>165</v>
      </c>
      <c r="V239" s="41">
        <v>0</v>
      </c>
      <c r="W239" s="40" t="s">
        <v>165</v>
      </c>
      <c r="X239" s="41">
        <v>0</v>
      </c>
      <c r="Y239" s="40" t="s">
        <v>165</v>
      </c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39">
        <v>230782.60615330312</v>
      </c>
      <c r="AZ239" s="39">
        <v>0</v>
      </c>
      <c r="BA239" s="39">
        <v>0</v>
      </c>
      <c r="BB239" s="39">
        <v>2797.5717738317994</v>
      </c>
      <c r="BC239" s="39">
        <v>0</v>
      </c>
      <c r="BD239" s="22">
        <f t="shared" si="26"/>
        <v>1830717.462116055</v>
      </c>
      <c r="BE239" s="22">
        <f t="shared" si="27"/>
        <v>1830717.462116055</v>
      </c>
      <c r="BF239" s="23"/>
    </row>
    <row r="240" spans="1:58" s="24" customFormat="1" ht="30" customHeight="1" x14ac:dyDescent="0.3">
      <c r="A240" s="31" t="str">
        <f>IF(C240=C239,"",COUNTIF($A$7:A239,"&gt;0")+1)</f>
        <v/>
      </c>
      <c r="B240" s="34" t="s">
        <v>179</v>
      </c>
      <c r="C240" s="33" t="s">
        <v>107</v>
      </c>
      <c r="D240" s="34" t="s">
        <v>108</v>
      </c>
      <c r="E240" s="35" t="str">
        <f t="shared" si="25"/>
        <v/>
      </c>
      <c r="F240" s="36" t="str">
        <f t="shared" si="23"/>
        <v/>
      </c>
      <c r="G240" s="36" t="s">
        <v>319</v>
      </c>
      <c r="H240" s="37" t="s">
        <v>5</v>
      </c>
      <c r="I240" s="38" t="s">
        <v>268</v>
      </c>
      <c r="J240" s="39">
        <v>346076.89799999999</v>
      </c>
      <c r="K240" s="40" t="s">
        <v>4</v>
      </c>
      <c r="L240" s="39">
        <v>45.13</v>
      </c>
      <c r="M240" s="40" t="s">
        <v>167</v>
      </c>
      <c r="N240" s="39">
        <v>58.46</v>
      </c>
      <c r="O240" s="40" t="s">
        <v>163</v>
      </c>
      <c r="P240" s="41">
        <v>0</v>
      </c>
      <c r="Q240" s="42" t="s">
        <v>164</v>
      </c>
      <c r="R240" s="41">
        <v>100</v>
      </c>
      <c r="S240" s="40" t="s">
        <v>165</v>
      </c>
      <c r="T240" s="41">
        <v>100</v>
      </c>
      <c r="U240" s="40" t="s">
        <v>165</v>
      </c>
      <c r="V240" s="41">
        <v>0</v>
      </c>
      <c r="W240" s="40" t="s">
        <v>165</v>
      </c>
      <c r="X240" s="41">
        <v>0</v>
      </c>
      <c r="Y240" s="40" t="s">
        <v>165</v>
      </c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39">
        <v>913054.61077802046</v>
      </c>
      <c r="AZ240" s="39">
        <v>0</v>
      </c>
      <c r="BA240" s="39">
        <v>0</v>
      </c>
      <c r="BB240" s="39">
        <v>15618.450406740001</v>
      </c>
      <c r="BC240" s="39">
        <v>0</v>
      </c>
      <c r="BD240" s="22" t="str">
        <f t="shared" si="26"/>
        <v/>
      </c>
      <c r="BE240" s="22">
        <f t="shared" si="27"/>
        <v>1830717.462116055</v>
      </c>
      <c r="BF240" s="23"/>
    </row>
    <row r="241" spans="1:58" s="24" customFormat="1" ht="30" customHeight="1" x14ac:dyDescent="0.3">
      <c r="A241" s="31" t="str">
        <f>IF(C241=C240,"",COUNTIF($A$7:A240,"&gt;0")+1)</f>
        <v/>
      </c>
      <c r="B241" s="34" t="s">
        <v>179</v>
      </c>
      <c r="C241" s="33" t="s">
        <v>107</v>
      </c>
      <c r="D241" s="34" t="s">
        <v>108</v>
      </c>
      <c r="E241" s="35" t="str">
        <f t="shared" si="25"/>
        <v/>
      </c>
      <c r="F241" s="36" t="str">
        <f t="shared" si="23"/>
        <v/>
      </c>
      <c r="G241" s="36" t="s">
        <v>319</v>
      </c>
      <c r="H241" s="37" t="s">
        <v>5</v>
      </c>
      <c r="I241" s="38" t="s">
        <v>269</v>
      </c>
      <c r="J241" s="39">
        <v>2524.902</v>
      </c>
      <c r="K241" s="40" t="s">
        <v>161</v>
      </c>
      <c r="L241" s="39">
        <v>28.026</v>
      </c>
      <c r="M241" s="40" t="s">
        <v>162</v>
      </c>
      <c r="N241" s="39">
        <v>0.94189999999999996</v>
      </c>
      <c r="O241" s="40" t="s">
        <v>190</v>
      </c>
      <c r="P241" s="41">
        <v>0</v>
      </c>
      <c r="Q241" s="42" t="s">
        <v>164</v>
      </c>
      <c r="R241" s="41">
        <v>100</v>
      </c>
      <c r="S241" s="40" t="s">
        <v>165</v>
      </c>
      <c r="T241" s="41">
        <v>100</v>
      </c>
      <c r="U241" s="40" t="s">
        <v>165</v>
      </c>
      <c r="V241" s="41">
        <v>0</v>
      </c>
      <c r="W241" s="40" t="s">
        <v>165</v>
      </c>
      <c r="X241" s="41">
        <v>0</v>
      </c>
      <c r="Y241" s="40" t="s">
        <v>165</v>
      </c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39">
        <v>2378.2051938</v>
      </c>
      <c r="AZ241" s="39">
        <v>0</v>
      </c>
      <c r="BA241" s="39">
        <v>0</v>
      </c>
      <c r="BB241" s="39">
        <v>70.762903452000003</v>
      </c>
      <c r="BC241" s="39">
        <v>0</v>
      </c>
      <c r="BD241" s="22" t="str">
        <f t="shared" si="26"/>
        <v/>
      </c>
      <c r="BE241" s="22">
        <f t="shared" si="27"/>
        <v>1830717.462116055</v>
      </c>
      <c r="BF241" s="23"/>
    </row>
    <row r="242" spans="1:58" s="24" customFormat="1" ht="30" customHeight="1" x14ac:dyDescent="0.3">
      <c r="A242" s="31" t="str">
        <f>IF(C242=C241,"",COUNTIF($A$7:A241,"&gt;0")+1)</f>
        <v/>
      </c>
      <c r="B242" s="34" t="s">
        <v>179</v>
      </c>
      <c r="C242" s="33" t="s">
        <v>107</v>
      </c>
      <c r="D242" s="34" t="s">
        <v>108</v>
      </c>
      <c r="E242" s="35" t="str">
        <f t="shared" si="25"/>
        <v/>
      </c>
      <c r="F242" s="36" t="str">
        <f t="shared" si="23"/>
        <v/>
      </c>
      <c r="G242" s="36" t="s">
        <v>319</v>
      </c>
      <c r="H242" s="37" t="s">
        <v>5</v>
      </c>
      <c r="I242" s="38" t="s">
        <v>270</v>
      </c>
      <c r="J242" s="39">
        <v>48.616</v>
      </c>
      <c r="K242" s="40" t="s">
        <v>4</v>
      </c>
      <c r="L242" s="39">
        <v>47.85</v>
      </c>
      <c r="M242" s="40" t="s">
        <v>167</v>
      </c>
      <c r="N242" s="39">
        <v>0.58499999999999996</v>
      </c>
      <c r="O242" s="40" t="s">
        <v>163</v>
      </c>
      <c r="P242" s="41">
        <v>0</v>
      </c>
      <c r="Q242" s="42" t="s">
        <v>164</v>
      </c>
      <c r="R242" s="41">
        <v>100</v>
      </c>
      <c r="S242" s="40" t="s">
        <v>165</v>
      </c>
      <c r="T242" s="41">
        <v>100</v>
      </c>
      <c r="U242" s="40" t="s">
        <v>165</v>
      </c>
      <c r="V242" s="41">
        <v>0</v>
      </c>
      <c r="W242" s="40" t="s">
        <v>165</v>
      </c>
      <c r="X242" s="41">
        <v>0</v>
      </c>
      <c r="Y242" s="40" t="s">
        <v>165</v>
      </c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39">
        <v>1.360871226</v>
      </c>
      <c r="AZ242" s="39">
        <v>0</v>
      </c>
      <c r="BA242" s="39">
        <v>0</v>
      </c>
      <c r="BB242" s="39">
        <v>2.3262755999999998</v>
      </c>
      <c r="BC242" s="39">
        <v>0</v>
      </c>
      <c r="BD242" s="22" t="str">
        <f t="shared" si="26"/>
        <v/>
      </c>
      <c r="BE242" s="22">
        <f t="shared" si="27"/>
        <v>1830717.462116055</v>
      </c>
      <c r="BF242" s="23"/>
    </row>
    <row r="243" spans="1:58" s="24" customFormat="1" ht="30" customHeight="1" x14ac:dyDescent="0.3">
      <c r="A243" s="31" t="str">
        <f>IF(C243=C242,"",COUNTIF($A$7:A242,"&gt;0")+1)</f>
        <v/>
      </c>
      <c r="B243" s="34" t="s">
        <v>179</v>
      </c>
      <c r="C243" s="33" t="s">
        <v>107</v>
      </c>
      <c r="D243" s="34" t="s">
        <v>108</v>
      </c>
      <c r="E243" s="35" t="str">
        <f t="shared" si="25"/>
        <v/>
      </c>
      <c r="F243" s="36" t="str">
        <f t="shared" si="23"/>
        <v/>
      </c>
      <c r="G243" s="36" t="s">
        <v>319</v>
      </c>
      <c r="H243" s="37" t="s">
        <v>226</v>
      </c>
      <c r="I243" s="38" t="s">
        <v>271</v>
      </c>
      <c r="J243" s="39">
        <v>83744.44</v>
      </c>
      <c r="K243" s="40" t="s">
        <v>4</v>
      </c>
      <c r="L243" s="39">
        <v>0</v>
      </c>
      <c r="M243" s="40" t="s">
        <v>164</v>
      </c>
      <c r="N243" s="39">
        <v>2.9496000000000002</v>
      </c>
      <c r="O243" s="40" t="s">
        <v>171</v>
      </c>
      <c r="P243" s="41">
        <v>0</v>
      </c>
      <c r="Q243" s="42" t="s">
        <v>164</v>
      </c>
      <c r="R243" s="41">
        <v>100</v>
      </c>
      <c r="S243" s="40" t="s">
        <v>165</v>
      </c>
      <c r="T243" s="41">
        <v>100</v>
      </c>
      <c r="U243" s="40" t="s">
        <v>165</v>
      </c>
      <c r="V243" s="41">
        <v>0</v>
      </c>
      <c r="W243" s="40" t="s">
        <v>165</v>
      </c>
      <c r="X243" s="41">
        <v>0</v>
      </c>
      <c r="Y243" s="40" t="s">
        <v>165</v>
      </c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39">
        <v>247012.60022400002</v>
      </c>
      <c r="AZ243" s="39">
        <v>0</v>
      </c>
      <c r="BA243" s="39">
        <v>0</v>
      </c>
      <c r="BB243" s="39">
        <v>0</v>
      </c>
      <c r="BC243" s="39">
        <v>0</v>
      </c>
      <c r="BD243" s="22" t="str">
        <f t="shared" si="26"/>
        <v/>
      </c>
      <c r="BE243" s="22">
        <f t="shared" si="27"/>
        <v>1830717.462116055</v>
      </c>
      <c r="BF243" s="23"/>
    </row>
    <row r="244" spans="1:58" s="24" customFormat="1" ht="30" customHeight="1" x14ac:dyDescent="0.3">
      <c r="A244" s="31" t="str">
        <f>IF(C244=C243,"",COUNTIF($A$7:A243,"&gt;0")+1)</f>
        <v/>
      </c>
      <c r="B244" s="34" t="s">
        <v>179</v>
      </c>
      <c r="C244" s="33" t="s">
        <v>107</v>
      </c>
      <c r="D244" s="34" t="s">
        <v>108</v>
      </c>
      <c r="E244" s="35" t="str">
        <f t="shared" si="25"/>
        <v/>
      </c>
      <c r="F244" s="36" t="str">
        <f t="shared" si="23"/>
        <v/>
      </c>
      <c r="G244" s="36" t="s">
        <v>319</v>
      </c>
      <c r="H244" s="37" t="s">
        <v>5</v>
      </c>
      <c r="I244" s="38" t="s">
        <v>401</v>
      </c>
      <c r="J244" s="39">
        <v>50</v>
      </c>
      <c r="K244" s="40" t="s">
        <v>4</v>
      </c>
      <c r="L244" s="39">
        <v>29.3</v>
      </c>
      <c r="M244" s="40" t="s">
        <v>167</v>
      </c>
      <c r="N244" s="39">
        <v>94.06</v>
      </c>
      <c r="O244" s="40" t="s">
        <v>163</v>
      </c>
      <c r="P244" s="41">
        <v>0</v>
      </c>
      <c r="Q244" s="42" t="s">
        <v>164</v>
      </c>
      <c r="R244" s="41">
        <v>100</v>
      </c>
      <c r="S244" s="40" t="s">
        <v>165</v>
      </c>
      <c r="T244" s="41">
        <v>100</v>
      </c>
      <c r="U244" s="40" t="s">
        <v>165</v>
      </c>
      <c r="V244" s="41">
        <v>0</v>
      </c>
      <c r="W244" s="40" t="s">
        <v>165</v>
      </c>
      <c r="X244" s="41">
        <v>0</v>
      </c>
      <c r="Y244" s="40" t="s">
        <v>165</v>
      </c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39">
        <v>137.7979</v>
      </c>
      <c r="AZ244" s="39">
        <v>0</v>
      </c>
      <c r="BA244" s="39">
        <v>0</v>
      </c>
      <c r="BB244" s="39">
        <v>1.4650000000000001</v>
      </c>
      <c r="BC244" s="39">
        <v>0</v>
      </c>
      <c r="BD244" s="22" t="str">
        <f t="shared" si="26"/>
        <v/>
      </c>
      <c r="BE244" s="22">
        <f t="shared" si="27"/>
        <v>1830717.462116055</v>
      </c>
      <c r="BF244" s="23"/>
    </row>
    <row r="245" spans="1:58" s="24" customFormat="1" ht="30" customHeight="1" x14ac:dyDescent="0.3">
      <c r="A245" s="31" t="str">
        <f>IF(C245=C244,"",COUNTIF($A$7:A244,"&gt;0")+1)</f>
        <v/>
      </c>
      <c r="B245" s="34" t="s">
        <v>179</v>
      </c>
      <c r="C245" s="33" t="s">
        <v>107</v>
      </c>
      <c r="D245" s="34" t="s">
        <v>108</v>
      </c>
      <c r="E245" s="35" t="str">
        <f t="shared" si="25"/>
        <v/>
      </c>
      <c r="F245" s="36" t="str">
        <f t="shared" si="23"/>
        <v/>
      </c>
      <c r="G245" s="36" t="s">
        <v>311</v>
      </c>
      <c r="H245" s="37" t="s">
        <v>272</v>
      </c>
      <c r="I245" s="38" t="s">
        <v>402</v>
      </c>
      <c r="J245" s="39">
        <v>128282.9</v>
      </c>
      <c r="K245" s="40" t="s">
        <v>4</v>
      </c>
      <c r="L245" s="39">
        <v>0</v>
      </c>
      <c r="M245" s="40" t="s">
        <v>164</v>
      </c>
      <c r="N245" s="39">
        <v>0</v>
      </c>
      <c r="O245" s="40" t="s">
        <v>164</v>
      </c>
      <c r="P245" s="41">
        <v>0.93047599999999997</v>
      </c>
      <c r="Q245" s="42" t="s">
        <v>273</v>
      </c>
      <c r="R245" s="41">
        <v>100</v>
      </c>
      <c r="S245" s="40" t="s">
        <v>165</v>
      </c>
      <c r="T245" s="41">
        <v>100</v>
      </c>
      <c r="U245" s="40" t="s">
        <v>165</v>
      </c>
      <c r="V245" s="41">
        <v>0</v>
      </c>
      <c r="W245" s="40" t="s">
        <v>165</v>
      </c>
      <c r="X245" s="41">
        <v>0</v>
      </c>
      <c r="Y245" s="40" t="s">
        <v>165</v>
      </c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39">
        <v>437350.28099570557</v>
      </c>
      <c r="AZ245" s="39">
        <v>0</v>
      </c>
      <c r="BA245" s="39">
        <v>0</v>
      </c>
      <c r="BB245" s="39">
        <v>0</v>
      </c>
      <c r="BC245" s="39">
        <v>0</v>
      </c>
      <c r="BD245" s="22" t="str">
        <f t="shared" si="26"/>
        <v/>
      </c>
      <c r="BE245" s="22">
        <f t="shared" si="27"/>
        <v>1830717.462116055</v>
      </c>
      <c r="BF245" s="23"/>
    </row>
    <row r="246" spans="1:58" s="24" customFormat="1" ht="30" customHeight="1" x14ac:dyDescent="0.3">
      <c r="A246" s="31">
        <f>IF(C246=C245,"",COUNTIF($A$7:A245,"&gt;0")+1)</f>
        <v>65</v>
      </c>
      <c r="B246" s="34" t="s">
        <v>179</v>
      </c>
      <c r="C246" s="45" t="s">
        <v>109</v>
      </c>
      <c r="D246" s="46" t="s">
        <v>110</v>
      </c>
      <c r="E246" s="35" t="str">
        <f t="shared" si="25"/>
        <v>C</v>
      </c>
      <c r="F246" s="36" t="str">
        <f t="shared" si="23"/>
        <v/>
      </c>
      <c r="G246" s="36" t="s">
        <v>312</v>
      </c>
      <c r="H246" s="37" t="s">
        <v>5</v>
      </c>
      <c r="I246" s="38" t="s">
        <v>224</v>
      </c>
      <c r="J246" s="39">
        <v>0</v>
      </c>
      <c r="K246" s="40" t="s">
        <v>4</v>
      </c>
      <c r="L246" s="39">
        <v>0</v>
      </c>
      <c r="M246" s="40" t="s">
        <v>167</v>
      </c>
      <c r="N246" s="39">
        <v>0</v>
      </c>
      <c r="O246" s="40" t="s">
        <v>163</v>
      </c>
      <c r="P246" s="41">
        <v>0</v>
      </c>
      <c r="Q246" s="42" t="s">
        <v>164</v>
      </c>
      <c r="R246" s="41">
        <v>100</v>
      </c>
      <c r="S246" s="40" t="s">
        <v>165</v>
      </c>
      <c r="T246" s="41">
        <v>100</v>
      </c>
      <c r="U246" s="40" t="s">
        <v>165</v>
      </c>
      <c r="V246" s="41">
        <v>0</v>
      </c>
      <c r="W246" s="40" t="s">
        <v>165</v>
      </c>
      <c r="X246" s="41">
        <v>0</v>
      </c>
      <c r="Y246" s="40" t="s">
        <v>165</v>
      </c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39">
        <v>0</v>
      </c>
      <c r="AZ246" s="39">
        <v>0</v>
      </c>
      <c r="BA246" s="39">
        <v>0</v>
      </c>
      <c r="BB246" s="39">
        <v>0</v>
      </c>
      <c r="BC246" s="39">
        <v>0</v>
      </c>
      <c r="BD246" s="22">
        <f t="shared" si="26"/>
        <v>741380.51173896214</v>
      </c>
      <c r="BE246" s="22">
        <f t="shared" si="27"/>
        <v>741380.51173896214</v>
      </c>
      <c r="BF246" s="23"/>
    </row>
    <row r="247" spans="1:58" s="24" customFormat="1" ht="30" customHeight="1" x14ac:dyDescent="0.3">
      <c r="A247" s="31" t="str">
        <f>IF(C247=C246,"",COUNTIF($A$7:A246,"&gt;0")+1)</f>
        <v/>
      </c>
      <c r="B247" s="34" t="s">
        <v>179</v>
      </c>
      <c r="C247" s="45" t="s">
        <v>109</v>
      </c>
      <c r="D247" s="46" t="s">
        <v>110</v>
      </c>
      <c r="E247" s="35" t="str">
        <f t="shared" si="25"/>
        <v/>
      </c>
      <c r="F247" s="36" t="str">
        <f t="shared" si="23"/>
        <v/>
      </c>
      <c r="G247" s="36" t="s">
        <v>312</v>
      </c>
      <c r="H247" s="37" t="s">
        <v>5</v>
      </c>
      <c r="I247" s="38" t="s">
        <v>225</v>
      </c>
      <c r="J247" s="39">
        <v>0</v>
      </c>
      <c r="K247" s="40" t="s">
        <v>4</v>
      </c>
      <c r="L247" s="39">
        <v>43.07</v>
      </c>
      <c r="M247" s="40" t="s">
        <v>167</v>
      </c>
      <c r="N247" s="39">
        <v>72.89</v>
      </c>
      <c r="O247" s="40" t="s">
        <v>163</v>
      </c>
      <c r="P247" s="41">
        <v>0</v>
      </c>
      <c r="Q247" s="42" t="s">
        <v>164</v>
      </c>
      <c r="R247" s="41">
        <v>100</v>
      </c>
      <c r="S247" s="40" t="s">
        <v>165</v>
      </c>
      <c r="T247" s="41">
        <v>100</v>
      </c>
      <c r="U247" s="40" t="s">
        <v>165</v>
      </c>
      <c r="V247" s="41">
        <v>0</v>
      </c>
      <c r="W247" s="40" t="s">
        <v>165</v>
      </c>
      <c r="X247" s="41">
        <v>0</v>
      </c>
      <c r="Y247" s="40" t="s">
        <v>165</v>
      </c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  <c r="BD247" s="22" t="str">
        <f t="shared" si="26"/>
        <v/>
      </c>
      <c r="BE247" s="22">
        <f t="shared" si="27"/>
        <v>741380.51173896214</v>
      </c>
      <c r="BF247" s="23"/>
    </row>
    <row r="248" spans="1:58" s="24" customFormat="1" ht="30" customHeight="1" x14ac:dyDescent="0.3">
      <c r="A248" s="31" t="str">
        <f>IF(C248=C247,"",COUNTIF($A$7:A247,"&gt;0")+1)</f>
        <v/>
      </c>
      <c r="B248" s="34" t="s">
        <v>179</v>
      </c>
      <c r="C248" s="45" t="s">
        <v>109</v>
      </c>
      <c r="D248" s="46" t="s">
        <v>110</v>
      </c>
      <c r="E248" s="35" t="str">
        <f t="shared" si="25"/>
        <v/>
      </c>
      <c r="F248" s="36" t="str">
        <f t="shared" si="23"/>
        <v/>
      </c>
      <c r="G248" s="36" t="s">
        <v>320</v>
      </c>
      <c r="H248" s="37" t="s">
        <v>226</v>
      </c>
      <c r="I248" s="38" t="s">
        <v>227</v>
      </c>
      <c r="J248" s="39">
        <v>0</v>
      </c>
      <c r="K248" s="40" t="s">
        <v>4</v>
      </c>
      <c r="L248" s="39">
        <v>0</v>
      </c>
      <c r="M248" s="40" t="s">
        <v>164</v>
      </c>
      <c r="N248" s="39">
        <v>0</v>
      </c>
      <c r="O248" s="40" t="s">
        <v>171</v>
      </c>
      <c r="P248" s="41">
        <v>0</v>
      </c>
      <c r="Q248" s="42" t="s">
        <v>164</v>
      </c>
      <c r="R248" s="41">
        <v>100</v>
      </c>
      <c r="S248" s="40" t="s">
        <v>165</v>
      </c>
      <c r="T248" s="41">
        <v>100</v>
      </c>
      <c r="U248" s="40" t="s">
        <v>165</v>
      </c>
      <c r="V248" s="41">
        <v>0</v>
      </c>
      <c r="W248" s="40" t="s">
        <v>165</v>
      </c>
      <c r="X248" s="41">
        <v>0</v>
      </c>
      <c r="Y248" s="40" t="s">
        <v>165</v>
      </c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39">
        <v>0</v>
      </c>
      <c r="AZ248" s="39">
        <v>0</v>
      </c>
      <c r="BA248" s="39">
        <v>0</v>
      </c>
      <c r="BB248" s="39">
        <v>0</v>
      </c>
      <c r="BC248" s="39">
        <v>0</v>
      </c>
      <c r="BD248" s="22" t="str">
        <f t="shared" si="26"/>
        <v/>
      </c>
      <c r="BE248" s="22">
        <f t="shared" si="27"/>
        <v>741380.51173896214</v>
      </c>
      <c r="BF248" s="23"/>
    </row>
    <row r="249" spans="1:58" s="24" customFormat="1" ht="30" customHeight="1" x14ac:dyDescent="0.3">
      <c r="A249" s="31" t="str">
        <f>IF(C249=C248,"",COUNTIF($A$7:A248,"&gt;0")+1)</f>
        <v/>
      </c>
      <c r="B249" s="34" t="s">
        <v>179</v>
      </c>
      <c r="C249" s="45" t="s">
        <v>109</v>
      </c>
      <c r="D249" s="46" t="s">
        <v>110</v>
      </c>
      <c r="E249" s="35" t="str">
        <f t="shared" si="25"/>
        <v/>
      </c>
      <c r="F249" s="36" t="str">
        <f t="shared" si="23"/>
        <v/>
      </c>
      <c r="G249" s="36" t="s">
        <v>320</v>
      </c>
      <c r="H249" s="37" t="s">
        <v>226</v>
      </c>
      <c r="I249" s="38" t="s">
        <v>228</v>
      </c>
      <c r="J249" s="39">
        <v>0</v>
      </c>
      <c r="K249" s="40" t="s">
        <v>4</v>
      </c>
      <c r="L249" s="39">
        <v>0</v>
      </c>
      <c r="M249" s="40" t="s">
        <v>164</v>
      </c>
      <c r="N249" s="39">
        <v>0</v>
      </c>
      <c r="O249" s="40" t="s">
        <v>171</v>
      </c>
      <c r="P249" s="41">
        <v>0</v>
      </c>
      <c r="Q249" s="42" t="s">
        <v>164</v>
      </c>
      <c r="R249" s="41">
        <v>100</v>
      </c>
      <c r="S249" s="40" t="s">
        <v>165</v>
      </c>
      <c r="T249" s="41">
        <v>100</v>
      </c>
      <c r="U249" s="40" t="s">
        <v>165</v>
      </c>
      <c r="V249" s="41">
        <v>0</v>
      </c>
      <c r="W249" s="40" t="s">
        <v>165</v>
      </c>
      <c r="X249" s="41">
        <v>0</v>
      </c>
      <c r="Y249" s="40" t="s">
        <v>165</v>
      </c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39">
        <v>0</v>
      </c>
      <c r="AZ249" s="39">
        <v>0</v>
      </c>
      <c r="BA249" s="39">
        <v>0</v>
      </c>
      <c r="BB249" s="39">
        <v>0</v>
      </c>
      <c r="BC249" s="39">
        <v>0</v>
      </c>
      <c r="BD249" s="22" t="str">
        <f t="shared" si="26"/>
        <v/>
      </c>
      <c r="BE249" s="22">
        <f t="shared" si="27"/>
        <v>741380.51173896214</v>
      </c>
      <c r="BF249" s="23"/>
    </row>
    <row r="250" spans="1:58" s="24" customFormat="1" ht="30" customHeight="1" x14ac:dyDescent="0.3">
      <c r="A250" s="31" t="str">
        <f>IF(C250=C249,"",COUNTIF($A$7:A249,"&gt;0")+1)</f>
        <v/>
      </c>
      <c r="B250" s="34" t="s">
        <v>179</v>
      </c>
      <c r="C250" s="45" t="s">
        <v>109</v>
      </c>
      <c r="D250" s="46" t="s">
        <v>110</v>
      </c>
      <c r="E250" s="35" t="str">
        <f t="shared" si="25"/>
        <v/>
      </c>
      <c r="F250" s="36" t="str">
        <f t="shared" si="23"/>
        <v/>
      </c>
      <c r="G250" s="36" t="s">
        <v>312</v>
      </c>
      <c r="H250" s="37" t="s">
        <v>5</v>
      </c>
      <c r="I250" s="38" t="s">
        <v>229</v>
      </c>
      <c r="J250" s="39">
        <v>727.36</v>
      </c>
      <c r="K250" s="40" t="s">
        <v>4</v>
      </c>
      <c r="L250" s="39">
        <v>38.1</v>
      </c>
      <c r="M250" s="40" t="s">
        <v>167</v>
      </c>
      <c r="N250" s="39">
        <v>73.3</v>
      </c>
      <c r="O250" s="40" t="s">
        <v>163</v>
      </c>
      <c r="P250" s="41">
        <v>0</v>
      </c>
      <c r="Q250" s="42" t="s">
        <v>164</v>
      </c>
      <c r="R250" s="41">
        <v>100</v>
      </c>
      <c r="S250" s="40" t="s">
        <v>165</v>
      </c>
      <c r="T250" s="41">
        <v>100</v>
      </c>
      <c r="U250" s="40" t="s">
        <v>165</v>
      </c>
      <c r="V250" s="41">
        <v>0</v>
      </c>
      <c r="W250" s="40" t="s">
        <v>165</v>
      </c>
      <c r="X250" s="41">
        <v>0</v>
      </c>
      <c r="Y250" s="40" t="s">
        <v>165</v>
      </c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39">
        <v>2031.3200928000001</v>
      </c>
      <c r="AZ250" s="39">
        <v>0</v>
      </c>
      <c r="BA250" s="39">
        <v>0</v>
      </c>
      <c r="BB250" s="39">
        <v>27.712416000000001</v>
      </c>
      <c r="BC250" s="39">
        <v>0</v>
      </c>
      <c r="BD250" s="22" t="str">
        <f t="shared" si="26"/>
        <v/>
      </c>
      <c r="BE250" s="22">
        <f t="shared" si="27"/>
        <v>741380.51173896214</v>
      </c>
      <c r="BF250" s="23"/>
    </row>
    <row r="251" spans="1:58" s="24" customFormat="1" ht="30" customHeight="1" x14ac:dyDescent="0.3">
      <c r="A251" s="31" t="str">
        <f>IF(C251=C250,"",COUNTIF($A$7:A250,"&gt;0")+1)</f>
        <v/>
      </c>
      <c r="B251" s="34" t="s">
        <v>179</v>
      </c>
      <c r="C251" s="45" t="s">
        <v>109</v>
      </c>
      <c r="D251" s="46" t="s">
        <v>110</v>
      </c>
      <c r="E251" s="35" t="str">
        <f t="shared" si="25"/>
        <v/>
      </c>
      <c r="F251" s="36" t="str">
        <f t="shared" si="23"/>
        <v/>
      </c>
      <c r="G251" s="36" t="s">
        <v>312</v>
      </c>
      <c r="H251" s="37" t="s">
        <v>5</v>
      </c>
      <c r="I251" s="38" t="s">
        <v>230</v>
      </c>
      <c r="J251" s="39">
        <v>407.65800000000002</v>
      </c>
      <c r="K251" s="40" t="s">
        <v>161</v>
      </c>
      <c r="L251" s="39">
        <v>33.49</v>
      </c>
      <c r="M251" s="40" t="s">
        <v>162</v>
      </c>
      <c r="N251" s="39">
        <v>55.23</v>
      </c>
      <c r="O251" s="40" t="s">
        <v>163</v>
      </c>
      <c r="P251" s="41">
        <v>0</v>
      </c>
      <c r="Q251" s="42" t="s">
        <v>164</v>
      </c>
      <c r="R251" s="41">
        <v>100</v>
      </c>
      <c r="S251" s="40" t="s">
        <v>165</v>
      </c>
      <c r="T251" s="41">
        <v>100</v>
      </c>
      <c r="U251" s="40" t="s">
        <v>165</v>
      </c>
      <c r="V251" s="41">
        <v>0</v>
      </c>
      <c r="W251" s="40" t="s">
        <v>165</v>
      </c>
      <c r="X251" s="41">
        <v>0</v>
      </c>
      <c r="Y251" s="40" t="s">
        <v>165</v>
      </c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39">
        <v>754.02572037659991</v>
      </c>
      <c r="AZ251" s="39">
        <v>0</v>
      </c>
      <c r="BA251" s="39">
        <v>0</v>
      </c>
      <c r="BB251" s="39">
        <v>13.652466420000001</v>
      </c>
      <c r="BC251" s="39">
        <v>0</v>
      </c>
      <c r="BD251" s="22" t="str">
        <f t="shared" si="26"/>
        <v/>
      </c>
      <c r="BE251" s="22">
        <f t="shared" si="27"/>
        <v>741380.51173896214</v>
      </c>
      <c r="BF251" s="23"/>
    </row>
    <row r="252" spans="1:58" s="24" customFormat="1" ht="30" customHeight="1" x14ac:dyDescent="0.3">
      <c r="A252" s="31" t="str">
        <f>IF(C252=C251,"",COUNTIF($A$7:A251,"&gt;0")+1)</f>
        <v/>
      </c>
      <c r="B252" s="34" t="s">
        <v>179</v>
      </c>
      <c r="C252" s="45" t="s">
        <v>109</v>
      </c>
      <c r="D252" s="46" t="s">
        <v>110</v>
      </c>
      <c r="E252" s="35" t="str">
        <f t="shared" si="25"/>
        <v/>
      </c>
      <c r="F252" s="36" t="str">
        <f t="shared" si="23"/>
        <v/>
      </c>
      <c r="G252" s="36" t="s">
        <v>312</v>
      </c>
      <c r="H252" s="37" t="s">
        <v>5</v>
      </c>
      <c r="I252" s="38" t="s">
        <v>231</v>
      </c>
      <c r="J252" s="39">
        <v>231.88499999999999</v>
      </c>
      <c r="K252" s="40" t="s">
        <v>4</v>
      </c>
      <c r="L252" s="39">
        <v>43.07</v>
      </c>
      <c r="M252" s="40" t="s">
        <v>167</v>
      </c>
      <c r="N252" s="39">
        <v>72.89</v>
      </c>
      <c r="O252" s="40" t="s">
        <v>163</v>
      </c>
      <c r="P252" s="41">
        <v>0</v>
      </c>
      <c r="Q252" s="42" t="s">
        <v>164</v>
      </c>
      <c r="R252" s="41">
        <v>100</v>
      </c>
      <c r="S252" s="40" t="s">
        <v>165</v>
      </c>
      <c r="T252" s="41">
        <v>100</v>
      </c>
      <c r="U252" s="40" t="s">
        <v>165</v>
      </c>
      <c r="V252" s="41">
        <v>0</v>
      </c>
      <c r="W252" s="40" t="s">
        <v>165</v>
      </c>
      <c r="X252" s="41">
        <v>0</v>
      </c>
      <c r="Y252" s="40" t="s">
        <v>165</v>
      </c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39">
        <v>727.97334578549999</v>
      </c>
      <c r="AZ252" s="39">
        <v>0</v>
      </c>
      <c r="BA252" s="39">
        <v>0</v>
      </c>
      <c r="BB252" s="39">
        <v>9.9872869499999997</v>
      </c>
      <c r="BC252" s="39">
        <v>0</v>
      </c>
      <c r="BD252" s="22" t="str">
        <f t="shared" si="26"/>
        <v/>
      </c>
      <c r="BE252" s="22">
        <f t="shared" si="27"/>
        <v>741380.51173896214</v>
      </c>
      <c r="BF252" s="23"/>
    </row>
    <row r="253" spans="1:58" s="24" customFormat="1" ht="30" customHeight="1" x14ac:dyDescent="0.3">
      <c r="A253" s="31" t="str">
        <f>IF(C253=C252,"",COUNTIF($A$7:A252,"&gt;0")+1)</f>
        <v/>
      </c>
      <c r="B253" s="34" t="s">
        <v>179</v>
      </c>
      <c r="C253" s="45" t="s">
        <v>109</v>
      </c>
      <c r="D253" s="46" t="s">
        <v>110</v>
      </c>
      <c r="E253" s="35" t="str">
        <f t="shared" si="25"/>
        <v/>
      </c>
      <c r="F253" s="36" t="str">
        <f t="shared" si="23"/>
        <v/>
      </c>
      <c r="G253" s="36" t="s">
        <v>312</v>
      </c>
      <c r="H253" s="37" t="s">
        <v>5</v>
      </c>
      <c r="I253" s="38" t="s">
        <v>232</v>
      </c>
      <c r="J253" s="39">
        <v>0</v>
      </c>
      <c r="K253" s="40" t="s">
        <v>4</v>
      </c>
      <c r="L253" s="39">
        <v>0</v>
      </c>
      <c r="M253" s="40" t="s">
        <v>167</v>
      </c>
      <c r="N253" s="39">
        <v>0</v>
      </c>
      <c r="O253" s="40" t="s">
        <v>163</v>
      </c>
      <c r="P253" s="41">
        <v>0</v>
      </c>
      <c r="Q253" s="42" t="s">
        <v>164</v>
      </c>
      <c r="R253" s="41">
        <v>100</v>
      </c>
      <c r="S253" s="40" t="s">
        <v>165</v>
      </c>
      <c r="T253" s="41">
        <v>100</v>
      </c>
      <c r="U253" s="40" t="s">
        <v>165</v>
      </c>
      <c r="V253" s="41">
        <v>0</v>
      </c>
      <c r="W253" s="40" t="s">
        <v>165</v>
      </c>
      <c r="X253" s="41">
        <v>0</v>
      </c>
      <c r="Y253" s="40" t="s">
        <v>165</v>
      </c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39">
        <v>0</v>
      </c>
      <c r="AZ253" s="39">
        <v>0</v>
      </c>
      <c r="BA253" s="39">
        <v>0</v>
      </c>
      <c r="BB253" s="39">
        <v>0</v>
      </c>
      <c r="BC253" s="39">
        <v>0</v>
      </c>
      <c r="BD253" s="22" t="str">
        <f t="shared" si="26"/>
        <v/>
      </c>
      <c r="BE253" s="22">
        <f t="shared" si="27"/>
        <v>741380.51173896214</v>
      </c>
      <c r="BF253" s="23"/>
    </row>
    <row r="254" spans="1:58" s="24" customFormat="1" ht="30" customHeight="1" x14ac:dyDescent="0.3">
      <c r="A254" s="31" t="str">
        <f>IF(C254=C253,"",COUNTIF($A$7:A253,"&gt;0")+1)</f>
        <v/>
      </c>
      <c r="B254" s="34" t="s">
        <v>179</v>
      </c>
      <c r="C254" s="45" t="s">
        <v>109</v>
      </c>
      <c r="D254" s="46" t="s">
        <v>110</v>
      </c>
      <c r="E254" s="35" t="str">
        <f t="shared" si="25"/>
        <v/>
      </c>
      <c r="F254" s="36" t="str">
        <f t="shared" si="23"/>
        <v/>
      </c>
      <c r="G254" s="36" t="s">
        <v>320</v>
      </c>
      <c r="H254" s="37" t="s">
        <v>226</v>
      </c>
      <c r="I254" s="38" t="s">
        <v>233</v>
      </c>
      <c r="J254" s="39">
        <v>851979</v>
      </c>
      <c r="K254" s="40" t="s">
        <v>4</v>
      </c>
      <c r="L254" s="39">
        <v>0</v>
      </c>
      <c r="M254" s="40" t="s">
        <v>164</v>
      </c>
      <c r="N254" s="39">
        <v>0.53100000000000003</v>
      </c>
      <c r="O254" s="40" t="s">
        <v>171</v>
      </c>
      <c r="P254" s="41">
        <v>0</v>
      </c>
      <c r="Q254" s="42" t="s">
        <v>164</v>
      </c>
      <c r="R254" s="41">
        <v>100</v>
      </c>
      <c r="S254" s="40" t="s">
        <v>165</v>
      </c>
      <c r="T254" s="41">
        <v>100</v>
      </c>
      <c r="U254" s="40" t="s">
        <v>165</v>
      </c>
      <c r="V254" s="41">
        <v>0</v>
      </c>
      <c r="W254" s="40" t="s">
        <v>165</v>
      </c>
      <c r="X254" s="41">
        <v>0</v>
      </c>
      <c r="Y254" s="40" t="s">
        <v>165</v>
      </c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39">
        <v>452400.84900000005</v>
      </c>
      <c r="AZ254" s="39">
        <v>0</v>
      </c>
      <c r="BA254" s="39">
        <v>0</v>
      </c>
      <c r="BB254" s="39">
        <v>0</v>
      </c>
      <c r="BC254" s="39">
        <v>0</v>
      </c>
      <c r="BD254" s="22" t="str">
        <f t="shared" si="26"/>
        <v/>
      </c>
      <c r="BE254" s="22">
        <f t="shared" si="27"/>
        <v>741380.51173896214</v>
      </c>
      <c r="BF254" s="23"/>
    </row>
    <row r="255" spans="1:58" s="24" customFormat="1" ht="30" customHeight="1" x14ac:dyDescent="0.3">
      <c r="A255" s="31" t="str">
        <f>IF(C255=C254,"",COUNTIF($A$7:A254,"&gt;0")+1)</f>
        <v/>
      </c>
      <c r="B255" s="34" t="s">
        <v>179</v>
      </c>
      <c r="C255" s="45" t="s">
        <v>109</v>
      </c>
      <c r="D255" s="46" t="s">
        <v>110</v>
      </c>
      <c r="E255" s="35" t="str">
        <f t="shared" si="25"/>
        <v/>
      </c>
      <c r="F255" s="36" t="str">
        <f t="shared" si="23"/>
        <v/>
      </c>
      <c r="G255" s="36" t="s">
        <v>312</v>
      </c>
      <c r="H255" s="37" t="s">
        <v>5</v>
      </c>
      <c r="I255" s="38" t="s">
        <v>234</v>
      </c>
      <c r="J255" s="39">
        <v>0</v>
      </c>
      <c r="K255" s="40" t="s">
        <v>4</v>
      </c>
      <c r="L255" s="39">
        <v>0</v>
      </c>
      <c r="M255" s="40" t="s">
        <v>167</v>
      </c>
      <c r="N255" s="39">
        <v>0</v>
      </c>
      <c r="O255" s="40" t="s">
        <v>163</v>
      </c>
      <c r="P255" s="41">
        <v>0</v>
      </c>
      <c r="Q255" s="42" t="s">
        <v>164</v>
      </c>
      <c r="R255" s="41">
        <v>100</v>
      </c>
      <c r="S255" s="40" t="s">
        <v>165</v>
      </c>
      <c r="T255" s="41">
        <v>100</v>
      </c>
      <c r="U255" s="40" t="s">
        <v>165</v>
      </c>
      <c r="V255" s="41">
        <v>0</v>
      </c>
      <c r="W255" s="40" t="s">
        <v>165</v>
      </c>
      <c r="X255" s="41">
        <v>0</v>
      </c>
      <c r="Y255" s="40" t="s">
        <v>165</v>
      </c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39">
        <v>0</v>
      </c>
      <c r="AZ255" s="39">
        <v>0</v>
      </c>
      <c r="BA255" s="39">
        <v>0</v>
      </c>
      <c r="BB255" s="39">
        <v>0</v>
      </c>
      <c r="BC255" s="39">
        <v>0</v>
      </c>
      <c r="BD255" s="22" t="str">
        <f t="shared" si="26"/>
        <v/>
      </c>
      <c r="BE255" s="22">
        <f t="shared" si="27"/>
        <v>741380.51173896214</v>
      </c>
      <c r="BF255" s="23"/>
    </row>
    <row r="256" spans="1:58" s="24" customFormat="1" ht="30" customHeight="1" x14ac:dyDescent="0.3">
      <c r="A256" s="31" t="str">
        <f>IF(C256=C255,"",COUNTIF($A$7:A255,"&gt;0")+1)</f>
        <v/>
      </c>
      <c r="B256" s="34" t="s">
        <v>179</v>
      </c>
      <c r="C256" s="45" t="s">
        <v>109</v>
      </c>
      <c r="D256" s="46" t="s">
        <v>110</v>
      </c>
      <c r="E256" s="35" t="str">
        <f t="shared" si="25"/>
        <v/>
      </c>
      <c r="F256" s="36" t="str">
        <f t="shared" si="23"/>
        <v/>
      </c>
      <c r="G256" s="36" t="s">
        <v>312</v>
      </c>
      <c r="H256" s="37" t="s">
        <v>5</v>
      </c>
      <c r="I256" s="38" t="s">
        <v>235</v>
      </c>
      <c r="J256" s="39">
        <v>114420</v>
      </c>
      <c r="K256" s="40" t="s">
        <v>4</v>
      </c>
      <c r="L256" s="39">
        <v>26.07</v>
      </c>
      <c r="M256" s="40" t="s">
        <v>167</v>
      </c>
      <c r="N256" s="39">
        <v>95.7</v>
      </c>
      <c r="O256" s="40" t="s">
        <v>163</v>
      </c>
      <c r="P256" s="41">
        <v>0</v>
      </c>
      <c r="Q256" s="42" t="s">
        <v>164</v>
      </c>
      <c r="R256" s="41">
        <v>100</v>
      </c>
      <c r="S256" s="40" t="s">
        <v>165</v>
      </c>
      <c r="T256" s="41">
        <v>100</v>
      </c>
      <c r="U256" s="40" t="s">
        <v>165</v>
      </c>
      <c r="V256" s="41">
        <v>0</v>
      </c>
      <c r="W256" s="40" t="s">
        <v>165</v>
      </c>
      <c r="X256" s="41">
        <v>0</v>
      </c>
      <c r="Y256" s="40" t="s">
        <v>165</v>
      </c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39">
        <v>285466.34357999999</v>
      </c>
      <c r="AZ256" s="39">
        <v>0</v>
      </c>
      <c r="BA256" s="39">
        <v>0</v>
      </c>
      <c r="BB256" s="39">
        <v>2982.9294</v>
      </c>
      <c r="BC256" s="39">
        <v>0</v>
      </c>
      <c r="BD256" s="22" t="str">
        <f t="shared" si="26"/>
        <v/>
      </c>
      <c r="BE256" s="22">
        <f t="shared" si="27"/>
        <v>741380.51173896214</v>
      </c>
      <c r="BF256" s="23"/>
    </row>
    <row r="257" spans="1:58" s="24" customFormat="1" ht="30" customHeight="1" x14ac:dyDescent="0.3">
      <c r="A257" s="31">
        <f>IF(C257=C256,"",COUNTIF($A$7:A256,"&gt;0")+1)</f>
        <v>66</v>
      </c>
      <c r="B257" s="34" t="s">
        <v>179</v>
      </c>
      <c r="C257" s="33" t="s">
        <v>111</v>
      </c>
      <c r="D257" s="34" t="s">
        <v>112</v>
      </c>
      <c r="E257" s="35" t="str">
        <f t="shared" si="25"/>
        <v>A</v>
      </c>
      <c r="F257" s="36" t="str">
        <f t="shared" si="23"/>
        <v/>
      </c>
      <c r="G257" s="36" t="s">
        <v>312</v>
      </c>
      <c r="H257" s="37" t="s">
        <v>5</v>
      </c>
      <c r="I257" s="38" t="s">
        <v>169</v>
      </c>
      <c r="J257" s="39">
        <v>236.08</v>
      </c>
      <c r="K257" s="40" t="s">
        <v>161</v>
      </c>
      <c r="L257" s="39">
        <v>33.49</v>
      </c>
      <c r="M257" s="40" t="s">
        <v>162</v>
      </c>
      <c r="N257" s="39">
        <v>55.23</v>
      </c>
      <c r="O257" s="40" t="s">
        <v>163</v>
      </c>
      <c r="P257" s="41">
        <v>0</v>
      </c>
      <c r="Q257" s="42"/>
      <c r="R257" s="41">
        <v>100</v>
      </c>
      <c r="S257" s="40" t="s">
        <v>165</v>
      </c>
      <c r="T257" s="41">
        <v>100</v>
      </c>
      <c r="U257" s="40" t="s">
        <v>165</v>
      </c>
      <c r="V257" s="41">
        <v>0</v>
      </c>
      <c r="W257" s="40" t="s">
        <v>165</v>
      </c>
      <c r="X257" s="41">
        <v>0</v>
      </c>
      <c r="Y257" s="40" t="s">
        <v>165</v>
      </c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39">
        <v>436.7</v>
      </c>
      <c r="AZ257" s="39">
        <v>0</v>
      </c>
      <c r="BA257" s="39">
        <v>0</v>
      </c>
      <c r="BB257" s="39">
        <v>7.91</v>
      </c>
      <c r="BC257" s="39">
        <v>0</v>
      </c>
      <c r="BD257" s="22">
        <f t="shared" si="26"/>
        <v>45637.5</v>
      </c>
      <c r="BE257" s="22">
        <f t="shared" si="27"/>
        <v>45637.5</v>
      </c>
      <c r="BF257" s="23"/>
    </row>
    <row r="258" spans="1:58" s="24" customFormat="1" ht="30" customHeight="1" x14ac:dyDescent="0.3">
      <c r="A258" s="31" t="str">
        <f>IF(C258=C257,"",COUNTIF($A$7:A257,"&gt;0")+1)</f>
        <v/>
      </c>
      <c r="B258" s="34" t="s">
        <v>179</v>
      </c>
      <c r="C258" s="33" t="s">
        <v>111</v>
      </c>
      <c r="D258" s="34" t="s">
        <v>112</v>
      </c>
      <c r="E258" s="35" t="str">
        <f t="shared" si="25"/>
        <v/>
      </c>
      <c r="F258" s="36" t="str">
        <f t="shared" si="23"/>
        <v/>
      </c>
      <c r="G258" s="36" t="s">
        <v>312</v>
      </c>
      <c r="H258" s="37" t="s">
        <v>5</v>
      </c>
      <c r="I258" s="38" t="s">
        <v>284</v>
      </c>
      <c r="J258" s="39">
        <v>7913.84</v>
      </c>
      <c r="K258" s="40" t="s">
        <v>4</v>
      </c>
      <c r="L258" s="39">
        <v>25.12</v>
      </c>
      <c r="M258" s="40" t="s">
        <v>167</v>
      </c>
      <c r="N258" s="39">
        <v>94.9</v>
      </c>
      <c r="O258" s="40" t="s">
        <v>163</v>
      </c>
      <c r="P258" s="41">
        <v>0</v>
      </c>
      <c r="Q258" s="42"/>
      <c r="R258" s="41">
        <v>100</v>
      </c>
      <c r="S258" s="40" t="s">
        <v>165</v>
      </c>
      <c r="T258" s="41">
        <v>100</v>
      </c>
      <c r="U258" s="40" t="s">
        <v>165</v>
      </c>
      <c r="V258" s="41">
        <v>0</v>
      </c>
      <c r="W258" s="40" t="s">
        <v>165</v>
      </c>
      <c r="X258" s="41">
        <v>0</v>
      </c>
      <c r="Y258" s="40" t="s">
        <v>165</v>
      </c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39">
        <v>18865.7</v>
      </c>
      <c r="AZ258" s="39">
        <v>0</v>
      </c>
      <c r="BA258" s="39">
        <v>0</v>
      </c>
      <c r="BB258" s="39">
        <v>198.8</v>
      </c>
      <c r="BC258" s="39">
        <v>0</v>
      </c>
      <c r="BD258" s="22" t="str">
        <f t="shared" si="26"/>
        <v/>
      </c>
      <c r="BE258" s="22">
        <f t="shared" si="27"/>
        <v>45637.5</v>
      </c>
      <c r="BF258" s="23"/>
    </row>
    <row r="259" spans="1:58" s="24" customFormat="1" ht="30" customHeight="1" x14ac:dyDescent="0.3">
      <c r="A259" s="31" t="str">
        <f>IF(C259=C258,"",COUNTIF($A$7:A258,"&gt;0")+1)</f>
        <v/>
      </c>
      <c r="B259" s="34" t="s">
        <v>179</v>
      </c>
      <c r="C259" s="33" t="s">
        <v>111</v>
      </c>
      <c r="D259" s="34" t="s">
        <v>112</v>
      </c>
      <c r="E259" s="35" t="str">
        <f t="shared" si="25"/>
        <v/>
      </c>
      <c r="F259" s="36" t="str">
        <f t="shared" si="23"/>
        <v/>
      </c>
      <c r="G259" s="36" t="s">
        <v>312</v>
      </c>
      <c r="H259" s="37" t="s">
        <v>5</v>
      </c>
      <c r="I259" s="38" t="s">
        <v>285</v>
      </c>
      <c r="J259" s="39">
        <v>0</v>
      </c>
      <c r="K259" s="40" t="s">
        <v>4</v>
      </c>
      <c r="L259" s="39">
        <v>32.5</v>
      </c>
      <c r="M259" s="40" t="s">
        <v>167</v>
      </c>
      <c r="N259" s="39">
        <v>97.5</v>
      </c>
      <c r="O259" s="40" t="s">
        <v>163</v>
      </c>
      <c r="P259" s="41">
        <v>0</v>
      </c>
      <c r="Q259" s="42"/>
      <c r="R259" s="41">
        <v>100</v>
      </c>
      <c r="S259" s="40" t="s">
        <v>165</v>
      </c>
      <c r="T259" s="41">
        <v>100</v>
      </c>
      <c r="U259" s="40" t="s">
        <v>165</v>
      </c>
      <c r="V259" s="41">
        <v>0</v>
      </c>
      <c r="W259" s="40" t="s">
        <v>165</v>
      </c>
      <c r="X259" s="41">
        <v>0</v>
      </c>
      <c r="Y259" s="40" t="s">
        <v>165</v>
      </c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39">
        <v>0</v>
      </c>
      <c r="AZ259" s="39">
        <v>0</v>
      </c>
      <c r="BA259" s="39">
        <v>0</v>
      </c>
      <c r="BB259" s="39">
        <v>0</v>
      </c>
      <c r="BC259" s="39">
        <v>0</v>
      </c>
      <c r="BD259" s="22" t="str">
        <f t="shared" si="26"/>
        <v/>
      </c>
      <c r="BE259" s="22">
        <f t="shared" si="27"/>
        <v>45637.5</v>
      </c>
      <c r="BF259" s="23"/>
    </row>
    <row r="260" spans="1:58" s="24" customFormat="1" ht="30" customHeight="1" x14ac:dyDescent="0.3">
      <c r="A260" s="31" t="str">
        <f>IF(C260=C259,"",COUNTIF($A$7:A259,"&gt;0")+1)</f>
        <v/>
      </c>
      <c r="B260" s="34" t="s">
        <v>179</v>
      </c>
      <c r="C260" s="33" t="s">
        <v>111</v>
      </c>
      <c r="D260" s="34" t="s">
        <v>112</v>
      </c>
      <c r="E260" s="35" t="str">
        <f t="shared" si="25"/>
        <v/>
      </c>
      <c r="F260" s="36" t="str">
        <f t="shared" si="23"/>
        <v/>
      </c>
      <c r="G260" s="36" t="s">
        <v>312</v>
      </c>
      <c r="H260" s="37" t="s">
        <v>5</v>
      </c>
      <c r="I260" s="38" t="s">
        <v>286</v>
      </c>
      <c r="J260" s="39">
        <v>0</v>
      </c>
      <c r="K260" s="40" t="s">
        <v>4</v>
      </c>
      <c r="L260" s="39">
        <v>40.06</v>
      </c>
      <c r="M260" s="40" t="s">
        <v>167</v>
      </c>
      <c r="N260" s="39">
        <v>77.599999999999994</v>
      </c>
      <c r="O260" s="40" t="s">
        <v>163</v>
      </c>
      <c r="P260" s="41">
        <v>0</v>
      </c>
      <c r="Q260" s="42"/>
      <c r="R260" s="41">
        <v>100</v>
      </c>
      <c r="S260" s="40" t="s">
        <v>165</v>
      </c>
      <c r="T260" s="41">
        <v>100</v>
      </c>
      <c r="U260" s="40" t="s">
        <v>165</v>
      </c>
      <c r="V260" s="41">
        <v>0</v>
      </c>
      <c r="W260" s="40" t="s">
        <v>165</v>
      </c>
      <c r="X260" s="41">
        <v>0</v>
      </c>
      <c r="Y260" s="40" t="s">
        <v>165</v>
      </c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39">
        <v>0</v>
      </c>
      <c r="AZ260" s="39">
        <v>0</v>
      </c>
      <c r="BA260" s="39">
        <v>0</v>
      </c>
      <c r="BB260" s="39">
        <v>0</v>
      </c>
      <c r="BC260" s="39">
        <v>0</v>
      </c>
      <c r="BD260" s="22" t="str">
        <f t="shared" si="26"/>
        <v/>
      </c>
      <c r="BE260" s="22">
        <f t="shared" si="27"/>
        <v>45637.5</v>
      </c>
      <c r="BF260" s="23"/>
    </row>
    <row r="261" spans="1:58" s="24" customFormat="1" ht="30" customHeight="1" x14ac:dyDescent="0.3">
      <c r="A261" s="31" t="str">
        <f>IF(C261=C260,"",COUNTIF($A$7:A260,"&gt;0")+1)</f>
        <v/>
      </c>
      <c r="B261" s="34" t="s">
        <v>179</v>
      </c>
      <c r="C261" s="33" t="s">
        <v>111</v>
      </c>
      <c r="D261" s="34" t="s">
        <v>112</v>
      </c>
      <c r="E261" s="35" t="str">
        <f t="shared" si="25"/>
        <v/>
      </c>
      <c r="F261" s="36" t="str">
        <f t="shared" si="23"/>
        <v/>
      </c>
      <c r="G261" s="36" t="s">
        <v>321</v>
      </c>
      <c r="H261" s="37" t="s">
        <v>226</v>
      </c>
      <c r="I261" s="38" t="s">
        <v>287</v>
      </c>
      <c r="J261" s="39">
        <v>32193.33</v>
      </c>
      <c r="K261" s="40" t="s">
        <v>4</v>
      </c>
      <c r="L261" s="39">
        <v>0</v>
      </c>
      <c r="M261" s="40"/>
      <c r="N261" s="39">
        <v>0.79</v>
      </c>
      <c r="O261" s="40" t="s">
        <v>171</v>
      </c>
      <c r="P261" s="41">
        <v>0</v>
      </c>
      <c r="Q261" s="42"/>
      <c r="R261" s="41">
        <v>100</v>
      </c>
      <c r="S261" s="40" t="s">
        <v>165</v>
      </c>
      <c r="T261" s="41">
        <v>100</v>
      </c>
      <c r="U261" s="40" t="s">
        <v>165</v>
      </c>
      <c r="V261" s="41">
        <v>0</v>
      </c>
      <c r="W261" s="40" t="s">
        <v>165</v>
      </c>
      <c r="X261" s="41">
        <v>0</v>
      </c>
      <c r="Y261" s="40" t="s">
        <v>165</v>
      </c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39">
        <v>25271.8</v>
      </c>
      <c r="AZ261" s="39">
        <v>0</v>
      </c>
      <c r="BA261" s="39">
        <v>0</v>
      </c>
      <c r="BB261" s="39">
        <v>0</v>
      </c>
      <c r="BC261" s="39">
        <v>0</v>
      </c>
      <c r="BD261" s="22" t="str">
        <f t="shared" si="26"/>
        <v/>
      </c>
      <c r="BE261" s="22">
        <f t="shared" si="27"/>
        <v>45637.5</v>
      </c>
      <c r="BF261" s="23"/>
    </row>
    <row r="262" spans="1:58" s="24" customFormat="1" ht="30" customHeight="1" x14ac:dyDescent="0.3">
      <c r="A262" s="31" t="str">
        <f>IF(C262=C261,"",COUNTIF($A$7:A261,"&gt;0")+1)</f>
        <v/>
      </c>
      <c r="B262" s="34" t="s">
        <v>179</v>
      </c>
      <c r="C262" s="33" t="s">
        <v>111</v>
      </c>
      <c r="D262" s="34" t="s">
        <v>112</v>
      </c>
      <c r="E262" s="35" t="str">
        <f t="shared" si="25"/>
        <v/>
      </c>
      <c r="F262" s="36" t="str">
        <f t="shared" si="23"/>
        <v/>
      </c>
      <c r="G262" s="36" t="s">
        <v>321</v>
      </c>
      <c r="H262" s="37" t="s">
        <v>226</v>
      </c>
      <c r="I262" s="38" t="s">
        <v>288</v>
      </c>
      <c r="J262" s="39">
        <v>973.71</v>
      </c>
      <c r="K262" s="40" t="s">
        <v>4</v>
      </c>
      <c r="L262" s="39">
        <v>0</v>
      </c>
      <c r="M262" s="40"/>
      <c r="N262" s="39">
        <v>1.0900000000000001</v>
      </c>
      <c r="O262" s="40" t="s">
        <v>171</v>
      </c>
      <c r="P262" s="41">
        <v>0</v>
      </c>
      <c r="Q262" s="42"/>
      <c r="R262" s="41">
        <v>100</v>
      </c>
      <c r="S262" s="40" t="s">
        <v>165</v>
      </c>
      <c r="T262" s="41">
        <v>100</v>
      </c>
      <c r="U262" s="40" t="s">
        <v>165</v>
      </c>
      <c r="V262" s="41">
        <v>0</v>
      </c>
      <c r="W262" s="40" t="s">
        <v>165</v>
      </c>
      <c r="X262" s="41">
        <v>0</v>
      </c>
      <c r="Y262" s="40" t="s">
        <v>165</v>
      </c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39">
        <v>1063.3</v>
      </c>
      <c r="AZ262" s="39">
        <v>0</v>
      </c>
      <c r="BA262" s="39">
        <v>0</v>
      </c>
      <c r="BB262" s="39">
        <v>0</v>
      </c>
      <c r="BC262" s="39">
        <v>0</v>
      </c>
      <c r="BD262" s="22" t="str">
        <f t="shared" si="26"/>
        <v/>
      </c>
      <c r="BE262" s="22">
        <f t="shared" si="27"/>
        <v>45637.5</v>
      </c>
      <c r="BF262" s="23"/>
    </row>
    <row r="263" spans="1:58" s="24" customFormat="1" ht="30" customHeight="1" x14ac:dyDescent="0.3">
      <c r="A263" s="31">
        <f>IF(C263=C262,"",COUNTIF($A$7:A262,"&gt;0")+1)</f>
        <v>67</v>
      </c>
      <c r="B263" s="34" t="s">
        <v>179</v>
      </c>
      <c r="C263" s="45" t="s">
        <v>113</v>
      </c>
      <c r="D263" s="46" t="s">
        <v>114</v>
      </c>
      <c r="E263" s="35" t="str">
        <f t="shared" si="25"/>
        <v>A</v>
      </c>
      <c r="F263" s="36" t="str">
        <f t="shared" si="23"/>
        <v>TAIP</v>
      </c>
      <c r="G263" s="36" t="s">
        <v>311</v>
      </c>
      <c r="H263" s="37" t="s">
        <v>5</v>
      </c>
      <c r="I263" s="38" t="s">
        <v>160</v>
      </c>
      <c r="J263" s="39">
        <v>7171.66</v>
      </c>
      <c r="K263" s="40" t="s">
        <v>161</v>
      </c>
      <c r="L263" s="39">
        <v>33.49</v>
      </c>
      <c r="M263" s="40" t="s">
        <v>162</v>
      </c>
      <c r="N263" s="39">
        <v>55.23</v>
      </c>
      <c r="O263" s="40" t="s">
        <v>163</v>
      </c>
      <c r="P263" s="41">
        <v>0</v>
      </c>
      <c r="Q263" s="42" t="s">
        <v>164</v>
      </c>
      <c r="R263" s="41">
        <v>100</v>
      </c>
      <c r="S263" s="40" t="s">
        <v>165</v>
      </c>
      <c r="T263" s="41">
        <v>100</v>
      </c>
      <c r="U263" s="40" t="s">
        <v>165</v>
      </c>
      <c r="V263" s="41">
        <v>0</v>
      </c>
      <c r="W263" s="40" t="s">
        <v>165</v>
      </c>
      <c r="X263" s="41">
        <v>0</v>
      </c>
      <c r="Y263" s="40" t="s">
        <v>165</v>
      </c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39">
        <v>13265.080282481998</v>
      </c>
      <c r="AZ263" s="39">
        <v>0</v>
      </c>
      <c r="BA263" s="39">
        <v>0</v>
      </c>
      <c r="BB263" s="39">
        <v>240.17889339999999</v>
      </c>
      <c r="BC263" s="39">
        <v>0</v>
      </c>
      <c r="BD263" s="22">
        <f t="shared" si="26"/>
        <v>14555.025356179798</v>
      </c>
      <c r="BE263" s="22">
        <f t="shared" si="27"/>
        <v>14555.025356179798</v>
      </c>
      <c r="BF263" s="23"/>
    </row>
    <row r="264" spans="1:58" s="24" customFormat="1" ht="30" customHeight="1" x14ac:dyDescent="0.3">
      <c r="A264" s="31" t="str">
        <f>IF(C264=C263,"",COUNTIF($A$7:A263,"&gt;0")+1)</f>
        <v/>
      </c>
      <c r="B264" s="34" t="s">
        <v>179</v>
      </c>
      <c r="C264" s="45" t="s">
        <v>113</v>
      </c>
      <c r="D264" s="46" t="s">
        <v>114</v>
      </c>
      <c r="E264" s="35" t="str">
        <f t="shared" si="25"/>
        <v/>
      </c>
      <c r="F264" s="36" t="str">
        <f t="shared" ref="F264:F327" si="28">IF(BD264&lt;25000,"TAIP","")</f>
        <v/>
      </c>
      <c r="G264" s="36" t="s">
        <v>311</v>
      </c>
      <c r="H264" s="37" t="s">
        <v>5</v>
      </c>
      <c r="I264" s="38" t="s">
        <v>198</v>
      </c>
      <c r="J264" s="39">
        <v>413.25</v>
      </c>
      <c r="K264" s="40" t="s">
        <v>4</v>
      </c>
      <c r="L264" s="39">
        <v>40.06</v>
      </c>
      <c r="M264" s="40" t="s">
        <v>167</v>
      </c>
      <c r="N264" s="39">
        <v>77.599999999999994</v>
      </c>
      <c r="O264" s="40" t="s">
        <v>163</v>
      </c>
      <c r="P264" s="41">
        <v>0</v>
      </c>
      <c r="Q264" s="42" t="s">
        <v>164</v>
      </c>
      <c r="R264" s="41">
        <v>100</v>
      </c>
      <c r="S264" s="40" t="s">
        <v>165</v>
      </c>
      <c r="T264" s="41">
        <v>100</v>
      </c>
      <c r="U264" s="40" t="s">
        <v>165</v>
      </c>
      <c r="V264" s="41">
        <v>0</v>
      </c>
      <c r="W264" s="40" t="s">
        <v>165</v>
      </c>
      <c r="X264" s="41">
        <v>0</v>
      </c>
      <c r="Y264" s="40" t="s">
        <v>165</v>
      </c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39">
        <v>1284.652092</v>
      </c>
      <c r="AZ264" s="39">
        <v>0</v>
      </c>
      <c r="BA264" s="39">
        <v>0</v>
      </c>
      <c r="BB264" s="39">
        <v>16.554795000000002</v>
      </c>
      <c r="BC264" s="39">
        <v>0</v>
      </c>
      <c r="BD264" s="22" t="str">
        <f t="shared" si="26"/>
        <v/>
      </c>
      <c r="BE264" s="22">
        <f t="shared" si="27"/>
        <v>14555.025356179798</v>
      </c>
      <c r="BF264" s="23"/>
    </row>
    <row r="265" spans="1:58" s="24" customFormat="1" ht="30" customHeight="1" x14ac:dyDescent="0.3">
      <c r="A265" s="31" t="str">
        <f>IF(C265=C264,"",COUNTIF($A$7:A264,"&gt;0")+1)</f>
        <v/>
      </c>
      <c r="B265" s="34" t="s">
        <v>179</v>
      </c>
      <c r="C265" s="45" t="s">
        <v>113</v>
      </c>
      <c r="D265" s="46" t="s">
        <v>114</v>
      </c>
      <c r="E265" s="35" t="str">
        <f t="shared" si="25"/>
        <v/>
      </c>
      <c r="F265" s="36" t="str">
        <f t="shared" si="28"/>
        <v/>
      </c>
      <c r="G265" s="36" t="s">
        <v>311</v>
      </c>
      <c r="H265" s="37" t="s">
        <v>5</v>
      </c>
      <c r="I265" s="38" t="s">
        <v>258</v>
      </c>
      <c r="J265" s="39">
        <v>156090.14000000001</v>
      </c>
      <c r="K265" s="40" t="s">
        <v>4</v>
      </c>
      <c r="L265" s="39">
        <v>8.1999999999999993</v>
      </c>
      <c r="M265" s="40" t="s">
        <v>167</v>
      </c>
      <c r="N265" s="39">
        <v>109.9</v>
      </c>
      <c r="O265" s="40" t="s">
        <v>163</v>
      </c>
      <c r="P265" s="41">
        <v>0</v>
      </c>
      <c r="Q265" s="40" t="s">
        <v>164</v>
      </c>
      <c r="R265" s="41">
        <v>100</v>
      </c>
      <c r="S265" s="40" t="s">
        <v>165</v>
      </c>
      <c r="T265" s="41">
        <v>100</v>
      </c>
      <c r="U265" s="40" t="s">
        <v>165</v>
      </c>
      <c r="V265" s="41">
        <v>100</v>
      </c>
      <c r="W265" s="40" t="s">
        <v>165</v>
      </c>
      <c r="X265" s="41">
        <v>0</v>
      </c>
      <c r="Y265" s="40" t="s">
        <v>165</v>
      </c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39">
        <v>0</v>
      </c>
      <c r="AZ265" s="39">
        <v>140665.31236519999</v>
      </c>
      <c r="BA265" s="39">
        <v>0</v>
      </c>
      <c r="BB265" s="39">
        <v>0</v>
      </c>
      <c r="BC265" s="39">
        <v>1279.9391479999999</v>
      </c>
      <c r="BD265" s="22" t="str">
        <f t="shared" si="26"/>
        <v/>
      </c>
      <c r="BE265" s="22">
        <f t="shared" si="27"/>
        <v>14555.025356179798</v>
      </c>
      <c r="BF265" s="23"/>
    </row>
    <row r="266" spans="1:58" s="24" customFormat="1" ht="30" customHeight="1" x14ac:dyDescent="0.3">
      <c r="A266" s="31" t="str">
        <f>IF(C266=C265,"",COUNTIF($A$7:A265,"&gt;0")+1)</f>
        <v/>
      </c>
      <c r="B266" s="34" t="s">
        <v>179</v>
      </c>
      <c r="C266" s="45" t="s">
        <v>113</v>
      </c>
      <c r="D266" s="46" t="s">
        <v>114</v>
      </c>
      <c r="E266" s="35" t="str">
        <f t="shared" si="25"/>
        <v/>
      </c>
      <c r="F266" s="36" t="str">
        <f t="shared" si="28"/>
        <v/>
      </c>
      <c r="G266" s="36" t="s">
        <v>311</v>
      </c>
      <c r="H266" s="37" t="s">
        <v>5</v>
      </c>
      <c r="I266" s="38" t="s">
        <v>259</v>
      </c>
      <c r="J266" s="39">
        <v>0</v>
      </c>
      <c r="K266" s="40" t="s">
        <v>4</v>
      </c>
      <c r="L266" s="39">
        <v>11.72</v>
      </c>
      <c r="M266" s="40" t="s">
        <v>167</v>
      </c>
      <c r="N266" s="39">
        <v>104.34</v>
      </c>
      <c r="O266" s="40" t="s">
        <v>163</v>
      </c>
      <c r="P266" s="41">
        <v>0</v>
      </c>
      <c r="Q266" s="42" t="s">
        <v>164</v>
      </c>
      <c r="R266" s="41">
        <v>100</v>
      </c>
      <c r="S266" s="40" t="s">
        <v>165</v>
      </c>
      <c r="T266" s="41">
        <v>100</v>
      </c>
      <c r="U266" s="40" t="s">
        <v>165</v>
      </c>
      <c r="V266" s="41">
        <v>0</v>
      </c>
      <c r="W266" s="40" t="s">
        <v>165</v>
      </c>
      <c r="X266" s="41">
        <v>0</v>
      </c>
      <c r="Y266" s="40" t="s">
        <v>165</v>
      </c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39">
        <v>0</v>
      </c>
      <c r="AZ266" s="39">
        <v>0</v>
      </c>
      <c r="BA266" s="39">
        <v>0</v>
      </c>
      <c r="BB266" s="39">
        <v>0</v>
      </c>
      <c r="BC266" s="39">
        <v>0</v>
      </c>
      <c r="BD266" s="22" t="str">
        <f t="shared" si="26"/>
        <v/>
      </c>
      <c r="BE266" s="22">
        <f t="shared" ref="BE266:BE297" si="29">SUMIF(D:D,D266,AY:AY)</f>
        <v>14555.025356179798</v>
      </c>
      <c r="BF266" s="23"/>
    </row>
    <row r="267" spans="1:58" s="24" customFormat="1" ht="30" customHeight="1" x14ac:dyDescent="0.3">
      <c r="A267" s="31" t="str">
        <f>IF(C267=C266,"",COUNTIF($A$7:A266,"&gt;0")+1)</f>
        <v/>
      </c>
      <c r="B267" s="34" t="s">
        <v>179</v>
      </c>
      <c r="C267" s="45" t="s">
        <v>113</v>
      </c>
      <c r="D267" s="46" t="s">
        <v>114</v>
      </c>
      <c r="E267" s="35" t="str">
        <f t="shared" si="25"/>
        <v/>
      </c>
      <c r="F267" s="36" t="str">
        <f t="shared" si="28"/>
        <v/>
      </c>
      <c r="G267" s="36" t="s">
        <v>311</v>
      </c>
      <c r="H267" s="37" t="s">
        <v>5</v>
      </c>
      <c r="I267" s="38" t="s">
        <v>260</v>
      </c>
      <c r="J267" s="39">
        <v>1.6859999999999999</v>
      </c>
      <c r="K267" s="40" t="s">
        <v>4</v>
      </c>
      <c r="L267" s="39">
        <v>43.07</v>
      </c>
      <c r="M267" s="40" t="s">
        <v>167</v>
      </c>
      <c r="N267" s="39">
        <v>72.89</v>
      </c>
      <c r="O267" s="40" t="s">
        <v>163</v>
      </c>
      <c r="P267" s="41">
        <v>0</v>
      </c>
      <c r="Q267" s="42" t="s">
        <v>164</v>
      </c>
      <c r="R267" s="41">
        <v>100</v>
      </c>
      <c r="S267" s="40" t="s">
        <v>165</v>
      </c>
      <c r="T267" s="41">
        <v>100</v>
      </c>
      <c r="U267" s="40" t="s">
        <v>165</v>
      </c>
      <c r="V267" s="41">
        <v>0</v>
      </c>
      <c r="W267" s="40" t="s">
        <v>165</v>
      </c>
      <c r="X267" s="41">
        <v>0</v>
      </c>
      <c r="Y267" s="40" t="s">
        <v>165</v>
      </c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39">
        <v>5.2929816977999993</v>
      </c>
      <c r="AZ267" s="39">
        <v>0</v>
      </c>
      <c r="BA267" s="39">
        <v>0</v>
      </c>
      <c r="BB267" s="39">
        <v>7.2616019999999989E-2</v>
      </c>
      <c r="BC267" s="39">
        <v>0</v>
      </c>
      <c r="BD267" s="22" t="str">
        <f t="shared" si="26"/>
        <v/>
      </c>
      <c r="BE267" s="22">
        <f t="shared" si="29"/>
        <v>14555.025356179798</v>
      </c>
      <c r="BF267" s="23"/>
    </row>
    <row r="268" spans="1:58" s="24" customFormat="1" ht="30" customHeight="1" x14ac:dyDescent="0.3">
      <c r="A268" s="31" t="str">
        <f>IF(C268=C267,"",COUNTIF($A$7:A267,"&gt;0")+1)</f>
        <v/>
      </c>
      <c r="B268" s="34" t="s">
        <v>179</v>
      </c>
      <c r="C268" s="45" t="s">
        <v>113</v>
      </c>
      <c r="D268" s="46" t="s">
        <v>114</v>
      </c>
      <c r="E268" s="35" t="str">
        <f t="shared" si="25"/>
        <v/>
      </c>
      <c r="F268" s="36" t="str">
        <f t="shared" si="28"/>
        <v/>
      </c>
      <c r="G268" s="36" t="s">
        <v>311</v>
      </c>
      <c r="H268" s="37" t="s">
        <v>5</v>
      </c>
      <c r="I268" s="38" t="s">
        <v>261</v>
      </c>
      <c r="J268" s="39">
        <v>0</v>
      </c>
      <c r="K268" s="40" t="s">
        <v>4</v>
      </c>
      <c r="L268" s="39">
        <v>15.6</v>
      </c>
      <c r="M268" s="40" t="s">
        <v>167</v>
      </c>
      <c r="N268" s="39">
        <v>109.9</v>
      </c>
      <c r="O268" s="40" t="s">
        <v>163</v>
      </c>
      <c r="P268" s="41">
        <v>0</v>
      </c>
      <c r="Q268" s="42" t="s">
        <v>164</v>
      </c>
      <c r="R268" s="41">
        <v>100</v>
      </c>
      <c r="S268" s="40" t="s">
        <v>165</v>
      </c>
      <c r="T268" s="41">
        <v>100</v>
      </c>
      <c r="U268" s="40" t="s">
        <v>165</v>
      </c>
      <c r="V268" s="41">
        <v>0</v>
      </c>
      <c r="W268" s="40" t="s">
        <v>165</v>
      </c>
      <c r="X268" s="41">
        <v>0</v>
      </c>
      <c r="Y268" s="40" t="s">
        <v>165</v>
      </c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39">
        <v>0</v>
      </c>
      <c r="AZ268" s="39">
        <v>0</v>
      </c>
      <c r="BA268" s="39">
        <v>0</v>
      </c>
      <c r="BB268" s="39">
        <v>0</v>
      </c>
      <c r="BC268" s="39">
        <v>0</v>
      </c>
      <c r="BD268" s="22" t="str">
        <f t="shared" si="26"/>
        <v/>
      </c>
      <c r="BE268" s="22">
        <f t="shared" si="29"/>
        <v>14555.025356179798</v>
      </c>
      <c r="BF268" s="23"/>
    </row>
    <row r="269" spans="1:58" s="24" customFormat="1" ht="30" customHeight="1" x14ac:dyDescent="0.3">
      <c r="A269" s="31">
        <f>IF(C269=C268,"",COUNTIF($A$7:A268,"&gt;0")+1)</f>
        <v>68</v>
      </c>
      <c r="B269" s="34" t="s">
        <v>179</v>
      </c>
      <c r="C269" s="33" t="s">
        <v>158</v>
      </c>
      <c r="D269" s="34" t="s">
        <v>115</v>
      </c>
      <c r="E269" s="35" t="str">
        <f t="shared" si="25"/>
        <v>A</v>
      </c>
      <c r="F269" s="36" t="str">
        <f t="shared" si="28"/>
        <v>TAIP</v>
      </c>
      <c r="G269" s="36" t="s">
        <v>311</v>
      </c>
      <c r="H269" s="37" t="s">
        <v>5</v>
      </c>
      <c r="I269" s="38" t="s">
        <v>160</v>
      </c>
      <c r="J269" s="39">
        <v>130.62899999999999</v>
      </c>
      <c r="K269" s="40" t="s">
        <v>161</v>
      </c>
      <c r="L269" s="39">
        <v>33.49</v>
      </c>
      <c r="M269" s="40" t="s">
        <v>162</v>
      </c>
      <c r="N269" s="39">
        <v>55.23</v>
      </c>
      <c r="O269" s="40" t="s">
        <v>163</v>
      </c>
      <c r="P269" s="41">
        <v>0</v>
      </c>
      <c r="Q269" s="42" t="s">
        <v>164</v>
      </c>
      <c r="R269" s="41">
        <v>100</v>
      </c>
      <c r="S269" s="40" t="s">
        <v>165</v>
      </c>
      <c r="T269" s="41">
        <v>100</v>
      </c>
      <c r="U269" s="40" t="s">
        <v>165</v>
      </c>
      <c r="V269" s="41">
        <v>0</v>
      </c>
      <c r="W269" s="40" t="s">
        <v>165</v>
      </c>
      <c r="X269" s="41">
        <v>0</v>
      </c>
      <c r="Y269" s="40" t="s">
        <v>165</v>
      </c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39">
        <v>241.61828254829996</v>
      </c>
      <c r="AZ269" s="39">
        <v>0</v>
      </c>
      <c r="BA269" s="39">
        <v>0</v>
      </c>
      <c r="BB269" s="39">
        <v>4.3747652099999996</v>
      </c>
      <c r="BC269" s="39">
        <v>0</v>
      </c>
      <c r="BD269" s="22">
        <f t="shared" si="26"/>
        <v>254.96061482329995</v>
      </c>
      <c r="BE269" s="22">
        <f t="shared" si="29"/>
        <v>254.96061482329995</v>
      </c>
      <c r="BF269" s="23"/>
    </row>
    <row r="270" spans="1:58" s="24" customFormat="1" ht="30" customHeight="1" x14ac:dyDescent="0.3">
      <c r="A270" s="31" t="str">
        <f>IF(C270=C269,"",COUNTIF($A$7:A269,"&gt;0")+1)</f>
        <v/>
      </c>
      <c r="B270" s="34" t="s">
        <v>179</v>
      </c>
      <c r="C270" s="33" t="s">
        <v>158</v>
      </c>
      <c r="D270" s="34" t="s">
        <v>115</v>
      </c>
      <c r="E270" s="35" t="str">
        <f t="shared" si="25"/>
        <v/>
      </c>
      <c r="F270" s="36" t="str">
        <f t="shared" si="28"/>
        <v/>
      </c>
      <c r="G270" s="36" t="s">
        <v>311</v>
      </c>
      <c r="H270" s="37" t="s">
        <v>5</v>
      </c>
      <c r="I270" s="38" t="s">
        <v>195</v>
      </c>
      <c r="J270" s="39">
        <v>4.25</v>
      </c>
      <c r="K270" s="40" t="s">
        <v>4</v>
      </c>
      <c r="L270" s="39">
        <v>43.07</v>
      </c>
      <c r="M270" s="40" t="s">
        <v>167</v>
      </c>
      <c r="N270" s="39">
        <v>72.89</v>
      </c>
      <c r="O270" s="40" t="s">
        <v>163</v>
      </c>
      <c r="P270" s="41">
        <v>0</v>
      </c>
      <c r="Q270" s="42" t="s">
        <v>164</v>
      </c>
      <c r="R270" s="41">
        <v>100</v>
      </c>
      <c r="S270" s="40" t="s">
        <v>165</v>
      </c>
      <c r="T270" s="41">
        <v>100</v>
      </c>
      <c r="U270" s="40" t="s">
        <v>165</v>
      </c>
      <c r="V270" s="41">
        <v>0</v>
      </c>
      <c r="W270" s="40" t="s">
        <v>165</v>
      </c>
      <c r="X270" s="41">
        <v>0</v>
      </c>
      <c r="Y270" s="40" t="s">
        <v>165</v>
      </c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39">
        <v>13.342332274999999</v>
      </c>
      <c r="AZ270" s="39">
        <v>0</v>
      </c>
      <c r="BA270" s="39">
        <v>0</v>
      </c>
      <c r="BB270" s="39">
        <v>0.1830475</v>
      </c>
      <c r="BC270" s="39">
        <v>0</v>
      </c>
      <c r="BD270" s="22" t="str">
        <f t="shared" si="26"/>
        <v/>
      </c>
      <c r="BE270" s="22">
        <f t="shared" si="29"/>
        <v>254.96061482329995</v>
      </c>
      <c r="BF270" s="23"/>
    </row>
    <row r="271" spans="1:58" s="24" customFormat="1" ht="30" customHeight="1" x14ac:dyDescent="0.3">
      <c r="A271" s="31" t="str">
        <f>IF(C271=C270,"",COUNTIF($A$7:A270,"&gt;0")+1)</f>
        <v/>
      </c>
      <c r="B271" s="34" t="s">
        <v>179</v>
      </c>
      <c r="C271" s="33" t="s">
        <v>158</v>
      </c>
      <c r="D271" s="34" t="s">
        <v>115</v>
      </c>
      <c r="E271" s="35" t="str">
        <f t="shared" si="25"/>
        <v/>
      </c>
      <c r="F271" s="36" t="str">
        <f t="shared" si="28"/>
        <v/>
      </c>
      <c r="G271" s="36" t="s">
        <v>311</v>
      </c>
      <c r="H271" s="37" t="s">
        <v>5</v>
      </c>
      <c r="I271" s="38" t="s">
        <v>204</v>
      </c>
      <c r="J271" s="39">
        <v>6600.78</v>
      </c>
      <c r="K271" s="40" t="s">
        <v>4</v>
      </c>
      <c r="L271" s="39">
        <v>15.6</v>
      </c>
      <c r="M271" s="40" t="s">
        <v>167</v>
      </c>
      <c r="N271" s="39">
        <v>109.9</v>
      </c>
      <c r="O271" s="40" t="s">
        <v>163</v>
      </c>
      <c r="P271" s="41">
        <v>0</v>
      </c>
      <c r="Q271" s="40" t="s">
        <v>164</v>
      </c>
      <c r="R271" s="41">
        <v>100</v>
      </c>
      <c r="S271" s="40" t="s">
        <v>165</v>
      </c>
      <c r="T271" s="41">
        <v>100</v>
      </c>
      <c r="U271" s="40" t="s">
        <v>165</v>
      </c>
      <c r="V271" s="41">
        <v>100</v>
      </c>
      <c r="W271" s="40" t="s">
        <v>165</v>
      </c>
      <c r="X271" s="41">
        <v>0</v>
      </c>
      <c r="Y271" s="40" t="s">
        <v>165</v>
      </c>
      <c r="Z271" s="40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39">
        <v>0</v>
      </c>
      <c r="AZ271" s="39">
        <v>11316.641263200001</v>
      </c>
      <c r="BA271" s="39">
        <v>0</v>
      </c>
      <c r="BB271" s="39">
        <v>0</v>
      </c>
      <c r="BC271" s="39">
        <v>102.972168</v>
      </c>
      <c r="BD271" s="22" t="str">
        <f t="shared" si="26"/>
        <v/>
      </c>
      <c r="BE271" s="22">
        <f t="shared" si="29"/>
        <v>254.96061482329995</v>
      </c>
      <c r="BF271" s="23"/>
    </row>
    <row r="272" spans="1:58" s="24" customFormat="1" ht="30" customHeight="1" x14ac:dyDescent="0.3">
      <c r="A272" s="31">
        <f>IF(C272=C271,"",COUNTIF($A$7:A271,"&gt;0")+1)</f>
        <v>69</v>
      </c>
      <c r="B272" s="34" t="s">
        <v>179</v>
      </c>
      <c r="C272" s="45" t="s">
        <v>210</v>
      </c>
      <c r="D272" s="46" t="s">
        <v>116</v>
      </c>
      <c r="E272" s="35" t="str">
        <f t="shared" si="25"/>
        <v>A</v>
      </c>
      <c r="F272" s="36" t="str">
        <f t="shared" si="28"/>
        <v>TAIP</v>
      </c>
      <c r="G272" s="36" t="s">
        <v>311</v>
      </c>
      <c r="H272" s="37" t="s">
        <v>5</v>
      </c>
      <c r="I272" s="38" t="s">
        <v>211</v>
      </c>
      <c r="J272" s="39">
        <v>50.798999999999999</v>
      </c>
      <c r="K272" s="40" t="s">
        <v>4</v>
      </c>
      <c r="L272" s="39">
        <v>38.1</v>
      </c>
      <c r="M272" s="40" t="s">
        <v>167</v>
      </c>
      <c r="N272" s="39">
        <v>77.400000000000006</v>
      </c>
      <c r="O272" s="40" t="s">
        <v>163</v>
      </c>
      <c r="P272" s="41">
        <v>0</v>
      </c>
      <c r="Q272" s="42" t="s">
        <v>164</v>
      </c>
      <c r="R272" s="41">
        <v>100</v>
      </c>
      <c r="S272" s="40" t="s">
        <v>165</v>
      </c>
      <c r="T272" s="41">
        <v>100</v>
      </c>
      <c r="U272" s="40" t="s">
        <v>165</v>
      </c>
      <c r="V272" s="41">
        <v>0</v>
      </c>
      <c r="W272" s="40" t="s">
        <v>165</v>
      </c>
      <c r="X272" s="41">
        <v>0</v>
      </c>
      <c r="Y272" s="40" t="s">
        <v>165</v>
      </c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39">
        <v>149.80320306000002</v>
      </c>
      <c r="AZ272" s="39">
        <v>0</v>
      </c>
      <c r="BA272" s="39">
        <v>0</v>
      </c>
      <c r="BB272" s="39">
        <v>1.9354419</v>
      </c>
      <c r="BC272" s="39">
        <v>0</v>
      </c>
      <c r="BD272" s="22">
        <f t="shared" si="26"/>
        <v>149.80320306000002</v>
      </c>
      <c r="BE272" s="22">
        <f t="shared" si="29"/>
        <v>149.80320306000002</v>
      </c>
      <c r="BF272" s="23"/>
    </row>
    <row r="273" spans="1:58" s="24" customFormat="1" ht="30" customHeight="1" x14ac:dyDescent="0.3">
      <c r="A273" s="31" t="str">
        <f>IF(C273=C272,"",COUNTIF($A$7:A272,"&gt;0")+1)</f>
        <v/>
      </c>
      <c r="B273" s="34" t="s">
        <v>179</v>
      </c>
      <c r="C273" s="45" t="s">
        <v>210</v>
      </c>
      <c r="D273" s="46" t="s">
        <v>116</v>
      </c>
      <c r="E273" s="35" t="str">
        <f t="shared" si="25"/>
        <v/>
      </c>
      <c r="F273" s="36" t="str">
        <f t="shared" si="28"/>
        <v/>
      </c>
      <c r="G273" s="36" t="s">
        <v>311</v>
      </c>
      <c r="H273" s="37" t="s">
        <v>5</v>
      </c>
      <c r="I273" s="38" t="s">
        <v>212</v>
      </c>
      <c r="J273" s="39">
        <v>7091.96</v>
      </c>
      <c r="K273" s="40" t="s">
        <v>4</v>
      </c>
      <c r="L273" s="39">
        <v>15.6</v>
      </c>
      <c r="M273" s="40" t="s">
        <v>167</v>
      </c>
      <c r="N273" s="39">
        <v>0</v>
      </c>
      <c r="O273" s="40" t="s">
        <v>163</v>
      </c>
      <c r="P273" s="41">
        <v>0</v>
      </c>
      <c r="Q273" s="42" t="s">
        <v>164</v>
      </c>
      <c r="R273" s="41">
        <v>100</v>
      </c>
      <c r="S273" s="40" t="s">
        <v>165</v>
      </c>
      <c r="T273" s="41">
        <v>100</v>
      </c>
      <c r="U273" s="40" t="s">
        <v>165</v>
      </c>
      <c r="V273" s="41">
        <v>100</v>
      </c>
      <c r="W273" s="40" t="s">
        <v>165</v>
      </c>
      <c r="X273" s="41">
        <v>0</v>
      </c>
      <c r="Y273" s="40" t="s">
        <v>165</v>
      </c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39">
        <v>0</v>
      </c>
      <c r="AZ273" s="39">
        <v>0</v>
      </c>
      <c r="BA273" s="39">
        <v>0</v>
      </c>
      <c r="BB273" s="39">
        <v>0</v>
      </c>
      <c r="BC273" s="39">
        <v>110.634576</v>
      </c>
      <c r="BD273" s="22" t="str">
        <f t="shared" si="26"/>
        <v/>
      </c>
      <c r="BE273" s="22">
        <f t="shared" si="29"/>
        <v>149.80320306000002</v>
      </c>
      <c r="BF273" s="23"/>
    </row>
    <row r="274" spans="1:58" s="24" customFormat="1" ht="30" customHeight="1" x14ac:dyDescent="0.3">
      <c r="A274" s="31" t="str">
        <f>IF(C274=C273,"",COUNTIF($A$7:A273,"&gt;0")+1)</f>
        <v/>
      </c>
      <c r="B274" s="34" t="s">
        <v>179</v>
      </c>
      <c r="C274" s="45" t="s">
        <v>210</v>
      </c>
      <c r="D274" s="46" t="s">
        <v>116</v>
      </c>
      <c r="E274" s="35" t="str">
        <f t="shared" si="25"/>
        <v/>
      </c>
      <c r="F274" s="36" t="str">
        <f t="shared" si="28"/>
        <v/>
      </c>
      <c r="G274" s="36" t="s">
        <v>311</v>
      </c>
      <c r="H274" s="37" t="s">
        <v>5</v>
      </c>
      <c r="I274" s="38" t="s">
        <v>220</v>
      </c>
      <c r="J274" s="39">
        <v>0</v>
      </c>
      <c r="K274" s="40" t="s">
        <v>4</v>
      </c>
      <c r="L274" s="39">
        <v>43.07</v>
      </c>
      <c r="M274" s="40" t="s">
        <v>167</v>
      </c>
      <c r="N274" s="39">
        <v>72.89</v>
      </c>
      <c r="O274" s="40" t="s">
        <v>163</v>
      </c>
      <c r="P274" s="41">
        <v>0</v>
      </c>
      <c r="Q274" s="40" t="s">
        <v>164</v>
      </c>
      <c r="R274" s="41">
        <v>100</v>
      </c>
      <c r="S274" s="40" t="s">
        <v>165</v>
      </c>
      <c r="T274" s="41">
        <v>100</v>
      </c>
      <c r="U274" s="40" t="s">
        <v>165</v>
      </c>
      <c r="V274" s="41">
        <v>0</v>
      </c>
      <c r="W274" s="40" t="s">
        <v>165</v>
      </c>
      <c r="X274" s="41">
        <v>0</v>
      </c>
      <c r="Y274" s="40" t="s">
        <v>165</v>
      </c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39">
        <v>0</v>
      </c>
      <c r="AZ274" s="39">
        <v>0</v>
      </c>
      <c r="BA274" s="39">
        <v>0</v>
      </c>
      <c r="BB274" s="39">
        <v>0</v>
      </c>
      <c r="BC274" s="39">
        <v>0</v>
      </c>
      <c r="BD274" s="22" t="str">
        <f t="shared" si="26"/>
        <v/>
      </c>
      <c r="BE274" s="22">
        <f t="shared" si="29"/>
        <v>149.80320306000002</v>
      </c>
      <c r="BF274" s="23"/>
    </row>
    <row r="275" spans="1:58" s="24" customFormat="1" ht="30" customHeight="1" x14ac:dyDescent="0.3">
      <c r="A275" s="31">
        <f>IF(C275=C274,"",COUNTIF($A$7:A274,"&gt;0")+1)</f>
        <v>70</v>
      </c>
      <c r="B275" s="34" t="s">
        <v>179</v>
      </c>
      <c r="C275" s="33" t="s">
        <v>117</v>
      </c>
      <c r="D275" s="34" t="s">
        <v>118</v>
      </c>
      <c r="E275" s="35" t="str">
        <f t="shared" si="25"/>
        <v>A</v>
      </c>
      <c r="F275" s="36" t="str">
        <f t="shared" si="28"/>
        <v>TAIP</v>
      </c>
      <c r="G275" s="36" t="s">
        <v>311</v>
      </c>
      <c r="H275" s="37" t="s">
        <v>5</v>
      </c>
      <c r="I275" s="38" t="s">
        <v>304</v>
      </c>
      <c r="J275" s="39">
        <v>114.20699999999999</v>
      </c>
      <c r="K275" s="40" t="s">
        <v>4</v>
      </c>
      <c r="L275" s="39">
        <v>43.07</v>
      </c>
      <c r="M275" s="40" t="s">
        <v>167</v>
      </c>
      <c r="N275" s="39">
        <v>72.89</v>
      </c>
      <c r="O275" s="40" t="s">
        <v>163</v>
      </c>
      <c r="P275" s="41">
        <v>0</v>
      </c>
      <c r="Q275" s="42" t="s">
        <v>164</v>
      </c>
      <c r="R275" s="41">
        <v>100</v>
      </c>
      <c r="S275" s="40" t="s">
        <v>165</v>
      </c>
      <c r="T275" s="41">
        <v>100</v>
      </c>
      <c r="U275" s="40" t="s">
        <v>165</v>
      </c>
      <c r="V275" s="41">
        <v>0</v>
      </c>
      <c r="W275" s="40" t="s">
        <v>165</v>
      </c>
      <c r="X275" s="41">
        <v>0</v>
      </c>
      <c r="Y275" s="40" t="s">
        <v>165</v>
      </c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39">
        <v>358.53829226609997</v>
      </c>
      <c r="AZ275" s="39">
        <v>0</v>
      </c>
      <c r="BA275" s="39">
        <v>0</v>
      </c>
      <c r="BB275" s="39">
        <v>4.9188954899999997</v>
      </c>
      <c r="BC275" s="39">
        <v>0</v>
      </c>
      <c r="BD275" s="22">
        <f t="shared" si="26"/>
        <v>358.53829226609997</v>
      </c>
      <c r="BE275" s="22">
        <f t="shared" si="29"/>
        <v>358.53829226609997</v>
      </c>
      <c r="BF275" s="23"/>
    </row>
    <row r="276" spans="1:58" s="24" customFormat="1" ht="30" customHeight="1" x14ac:dyDescent="0.3">
      <c r="A276" s="31" t="str">
        <f>IF(C276=C275,"",COUNTIF($A$7:A275,"&gt;0")+1)</f>
        <v/>
      </c>
      <c r="B276" s="34" t="s">
        <v>179</v>
      </c>
      <c r="C276" s="33" t="s">
        <v>117</v>
      </c>
      <c r="D276" s="34" t="s">
        <v>118</v>
      </c>
      <c r="E276" s="35" t="str">
        <f t="shared" si="25"/>
        <v/>
      </c>
      <c r="F276" s="36" t="str">
        <f t="shared" si="28"/>
        <v/>
      </c>
      <c r="G276" s="36" t="s">
        <v>311</v>
      </c>
      <c r="H276" s="37" t="s">
        <v>5</v>
      </c>
      <c r="I276" s="38" t="s">
        <v>212</v>
      </c>
      <c r="J276" s="39">
        <v>51012.82</v>
      </c>
      <c r="K276" s="40" t="s">
        <v>4</v>
      </c>
      <c r="L276" s="39">
        <v>15.6</v>
      </c>
      <c r="M276" s="40" t="s">
        <v>167</v>
      </c>
      <c r="N276" s="39">
        <v>0</v>
      </c>
      <c r="O276" s="40" t="s">
        <v>163</v>
      </c>
      <c r="P276" s="41">
        <v>0</v>
      </c>
      <c r="Q276" s="42" t="s">
        <v>164</v>
      </c>
      <c r="R276" s="41">
        <v>100</v>
      </c>
      <c r="S276" s="40" t="s">
        <v>165</v>
      </c>
      <c r="T276" s="41">
        <v>100</v>
      </c>
      <c r="U276" s="40" t="s">
        <v>165</v>
      </c>
      <c r="V276" s="41">
        <v>100</v>
      </c>
      <c r="W276" s="40" t="s">
        <v>165</v>
      </c>
      <c r="X276" s="41">
        <v>0</v>
      </c>
      <c r="Y276" s="40" t="s">
        <v>165</v>
      </c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39">
        <v>0</v>
      </c>
      <c r="AZ276" s="39">
        <v>0</v>
      </c>
      <c r="BA276" s="39">
        <v>0</v>
      </c>
      <c r="BB276" s="39">
        <v>0</v>
      </c>
      <c r="BC276" s="39">
        <v>795.79999199999997</v>
      </c>
      <c r="BD276" s="22" t="str">
        <f t="shared" si="26"/>
        <v/>
      </c>
      <c r="BE276" s="22">
        <f t="shared" si="29"/>
        <v>358.53829226609997</v>
      </c>
      <c r="BF276" s="23"/>
    </row>
    <row r="277" spans="1:58" s="24" customFormat="1" ht="30" customHeight="1" x14ac:dyDescent="0.3">
      <c r="A277" s="31">
        <f>IF(C277=C276,"",COUNTIF($A$7:A276,"&gt;0")+1)</f>
        <v>71</v>
      </c>
      <c r="B277" s="34" t="s">
        <v>179</v>
      </c>
      <c r="C277" s="45" t="s">
        <v>119</v>
      </c>
      <c r="D277" s="46" t="s">
        <v>120</v>
      </c>
      <c r="E277" s="35" t="str">
        <f t="shared" si="25"/>
        <v>A</v>
      </c>
      <c r="F277" s="36" t="str">
        <f t="shared" si="28"/>
        <v>TAIP</v>
      </c>
      <c r="G277" s="36" t="s">
        <v>311</v>
      </c>
      <c r="H277" s="37" t="s">
        <v>5</v>
      </c>
      <c r="I277" s="38" t="s">
        <v>160</v>
      </c>
      <c r="J277" s="39">
        <v>176.65100000000001</v>
      </c>
      <c r="K277" s="40" t="s">
        <v>161</v>
      </c>
      <c r="L277" s="39">
        <v>33.49</v>
      </c>
      <c r="M277" s="40" t="s">
        <v>162</v>
      </c>
      <c r="N277" s="39">
        <v>55.23</v>
      </c>
      <c r="O277" s="40" t="s">
        <v>163</v>
      </c>
      <c r="P277" s="41">
        <v>0</v>
      </c>
      <c r="Q277" s="42" t="s">
        <v>164</v>
      </c>
      <c r="R277" s="41">
        <v>100</v>
      </c>
      <c r="S277" s="40" t="s">
        <v>165</v>
      </c>
      <c r="T277" s="41">
        <v>100</v>
      </c>
      <c r="U277" s="40" t="s">
        <v>165</v>
      </c>
      <c r="V277" s="41">
        <v>0</v>
      </c>
      <c r="W277" s="40" t="s">
        <v>165</v>
      </c>
      <c r="X277" s="41">
        <v>0</v>
      </c>
      <c r="Y277" s="40" t="s">
        <v>165</v>
      </c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39">
        <v>326.74299910769997</v>
      </c>
      <c r="AZ277" s="39">
        <v>0</v>
      </c>
      <c r="BA277" s="39">
        <v>0</v>
      </c>
      <c r="BB277" s="39">
        <v>5.916041990000001</v>
      </c>
      <c r="BC277" s="39">
        <v>0</v>
      </c>
      <c r="BD277" s="22">
        <f t="shared" si="26"/>
        <v>338.23938047029998</v>
      </c>
      <c r="BE277" s="22">
        <f t="shared" si="29"/>
        <v>338.23938047029998</v>
      </c>
      <c r="BF277" s="23"/>
    </row>
    <row r="278" spans="1:58" s="24" customFormat="1" ht="30" customHeight="1" x14ac:dyDescent="0.3">
      <c r="A278" s="31" t="str">
        <f>IF(C278=C277,"",COUNTIF($A$7:A277,"&gt;0")+1)</f>
        <v/>
      </c>
      <c r="B278" s="34" t="s">
        <v>179</v>
      </c>
      <c r="C278" s="45" t="s">
        <v>119</v>
      </c>
      <c r="D278" s="46" t="s">
        <v>120</v>
      </c>
      <c r="E278" s="35" t="str">
        <f t="shared" si="25"/>
        <v/>
      </c>
      <c r="F278" s="36" t="str">
        <f t="shared" si="28"/>
        <v/>
      </c>
      <c r="G278" s="36" t="s">
        <v>311</v>
      </c>
      <c r="H278" s="37" t="s">
        <v>5</v>
      </c>
      <c r="I278" s="38" t="s">
        <v>195</v>
      </c>
      <c r="J278" s="39">
        <v>3.6619999999999999</v>
      </c>
      <c r="K278" s="40" t="s">
        <v>4</v>
      </c>
      <c r="L278" s="39">
        <v>43.07</v>
      </c>
      <c r="M278" s="40" t="s">
        <v>167</v>
      </c>
      <c r="N278" s="39">
        <v>72.89</v>
      </c>
      <c r="O278" s="40" t="s">
        <v>163</v>
      </c>
      <c r="P278" s="41">
        <v>0</v>
      </c>
      <c r="Q278" s="42" t="s">
        <v>164</v>
      </c>
      <c r="R278" s="41">
        <v>100</v>
      </c>
      <c r="S278" s="40" t="s">
        <v>165</v>
      </c>
      <c r="T278" s="41">
        <v>100</v>
      </c>
      <c r="U278" s="40" t="s">
        <v>165</v>
      </c>
      <c r="V278" s="41">
        <v>0</v>
      </c>
      <c r="W278" s="40" t="s">
        <v>165</v>
      </c>
      <c r="X278" s="41">
        <v>0</v>
      </c>
      <c r="Y278" s="40" t="s">
        <v>165</v>
      </c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39">
        <v>11.496381362599999</v>
      </c>
      <c r="AZ278" s="39">
        <v>0</v>
      </c>
      <c r="BA278" s="39">
        <v>0</v>
      </c>
      <c r="BB278" s="39">
        <v>0.15772234000000002</v>
      </c>
      <c r="BC278" s="39">
        <v>0</v>
      </c>
      <c r="BD278" s="22" t="str">
        <f t="shared" si="26"/>
        <v/>
      </c>
      <c r="BE278" s="22">
        <f t="shared" si="29"/>
        <v>338.23938047029998</v>
      </c>
      <c r="BF278" s="23"/>
    </row>
    <row r="279" spans="1:58" s="24" customFormat="1" ht="30" customHeight="1" x14ac:dyDescent="0.3">
      <c r="A279" s="31" t="str">
        <f>IF(C279=C278,"",COUNTIF($A$7:A278,"&gt;0")+1)</f>
        <v/>
      </c>
      <c r="B279" s="34" t="s">
        <v>179</v>
      </c>
      <c r="C279" s="45" t="s">
        <v>119</v>
      </c>
      <c r="D279" s="46" t="s">
        <v>120</v>
      </c>
      <c r="E279" s="35" t="str">
        <f t="shared" si="25"/>
        <v/>
      </c>
      <c r="F279" s="36" t="str">
        <f t="shared" si="28"/>
        <v/>
      </c>
      <c r="G279" s="36" t="s">
        <v>311</v>
      </c>
      <c r="H279" s="37" t="s">
        <v>5</v>
      </c>
      <c r="I279" s="38" t="s">
        <v>196</v>
      </c>
      <c r="J279" s="39">
        <v>21938.628000000001</v>
      </c>
      <c r="K279" s="40" t="s">
        <v>4</v>
      </c>
      <c r="L279" s="39">
        <v>8.1999999999999993</v>
      </c>
      <c r="M279" s="40" t="s">
        <v>167</v>
      </c>
      <c r="N279" s="39">
        <v>109.9</v>
      </c>
      <c r="O279" s="40" t="s">
        <v>163</v>
      </c>
      <c r="P279" s="41">
        <v>0</v>
      </c>
      <c r="Q279" s="40" t="s">
        <v>164</v>
      </c>
      <c r="R279" s="41">
        <v>100</v>
      </c>
      <c r="S279" s="40" t="s">
        <v>165</v>
      </c>
      <c r="T279" s="41">
        <v>100</v>
      </c>
      <c r="U279" s="40" t="s">
        <v>165</v>
      </c>
      <c r="V279" s="41">
        <v>100</v>
      </c>
      <c r="W279" s="40" t="s">
        <v>165</v>
      </c>
      <c r="X279" s="41">
        <v>0</v>
      </c>
      <c r="Y279" s="40" t="s">
        <v>165</v>
      </c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39">
        <v>0</v>
      </c>
      <c r="AZ279" s="39">
        <v>19770.65278104</v>
      </c>
      <c r="BA279" s="39">
        <v>0</v>
      </c>
      <c r="BB279" s="39">
        <v>0</v>
      </c>
      <c r="BC279" s="39">
        <v>179.89674959999999</v>
      </c>
      <c r="BD279" s="22" t="str">
        <f t="shared" si="26"/>
        <v/>
      </c>
      <c r="BE279" s="22">
        <f t="shared" si="29"/>
        <v>338.23938047029998</v>
      </c>
      <c r="BF279" s="23"/>
    </row>
    <row r="280" spans="1:58" s="24" customFormat="1" ht="30" customHeight="1" x14ac:dyDescent="0.3">
      <c r="A280" s="31">
        <f>IF(C280=C279,"",COUNTIF($A$7:A279,"&gt;0")+1)</f>
        <v>72</v>
      </c>
      <c r="B280" s="34" t="s">
        <v>179</v>
      </c>
      <c r="C280" s="33" t="s">
        <v>121</v>
      </c>
      <c r="D280" s="34" t="s">
        <v>122</v>
      </c>
      <c r="E280" s="35" t="str">
        <f t="shared" si="25"/>
        <v>A</v>
      </c>
      <c r="F280" s="36" t="str">
        <f t="shared" si="28"/>
        <v>TAIP</v>
      </c>
      <c r="G280" s="36" t="s">
        <v>311</v>
      </c>
      <c r="H280" s="37" t="s">
        <v>5</v>
      </c>
      <c r="I280" s="38" t="s">
        <v>186</v>
      </c>
      <c r="J280" s="39">
        <v>171.785</v>
      </c>
      <c r="K280" s="40" t="s">
        <v>161</v>
      </c>
      <c r="L280" s="39">
        <v>33.49</v>
      </c>
      <c r="M280" s="40" t="s">
        <v>162</v>
      </c>
      <c r="N280" s="39">
        <v>55.23</v>
      </c>
      <c r="O280" s="40" t="s">
        <v>163</v>
      </c>
      <c r="P280" s="41">
        <v>0</v>
      </c>
      <c r="Q280" s="42" t="s">
        <v>164</v>
      </c>
      <c r="R280" s="41">
        <v>100</v>
      </c>
      <c r="S280" s="40" t="s">
        <v>165</v>
      </c>
      <c r="T280" s="41">
        <v>100</v>
      </c>
      <c r="U280" s="40" t="s">
        <v>165</v>
      </c>
      <c r="V280" s="41">
        <v>0</v>
      </c>
      <c r="W280" s="40" t="s">
        <v>165</v>
      </c>
      <c r="X280" s="41">
        <v>0</v>
      </c>
      <c r="Y280" s="40" t="s">
        <v>165</v>
      </c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39">
        <v>317.74258906950001</v>
      </c>
      <c r="AZ280" s="39">
        <v>0</v>
      </c>
      <c r="BA280" s="39">
        <v>0</v>
      </c>
      <c r="BB280" s="39">
        <v>5.753079650000001</v>
      </c>
      <c r="BC280" s="39">
        <v>0</v>
      </c>
      <c r="BD280" s="22">
        <f t="shared" si="26"/>
        <v>317.74258906950001</v>
      </c>
      <c r="BE280" s="22">
        <f t="shared" si="29"/>
        <v>317.74258906950001</v>
      </c>
      <c r="BF280" s="23"/>
    </row>
    <row r="281" spans="1:58" s="24" customFormat="1" ht="30" customHeight="1" x14ac:dyDescent="0.3">
      <c r="A281" s="31" t="str">
        <f>IF(C281=C280,"",COUNTIF($A$7:A280,"&gt;0")+1)</f>
        <v/>
      </c>
      <c r="B281" s="34" t="s">
        <v>179</v>
      </c>
      <c r="C281" s="33" t="s">
        <v>121</v>
      </c>
      <c r="D281" s="34" t="s">
        <v>122</v>
      </c>
      <c r="E281" s="35" t="str">
        <f t="shared" si="25"/>
        <v/>
      </c>
      <c r="F281" s="36" t="str">
        <f t="shared" si="28"/>
        <v/>
      </c>
      <c r="G281" s="36" t="s">
        <v>311</v>
      </c>
      <c r="H281" s="37" t="s">
        <v>5</v>
      </c>
      <c r="I281" s="38" t="s">
        <v>426</v>
      </c>
      <c r="J281" s="39">
        <v>9856.51</v>
      </c>
      <c r="K281" s="40" t="s">
        <v>4</v>
      </c>
      <c r="L281" s="39">
        <v>15.6</v>
      </c>
      <c r="M281" s="40" t="s">
        <v>167</v>
      </c>
      <c r="N281" s="39">
        <v>109.9</v>
      </c>
      <c r="O281" s="40" t="s">
        <v>163</v>
      </c>
      <c r="P281" s="41">
        <v>0</v>
      </c>
      <c r="Q281" s="42" t="s">
        <v>164</v>
      </c>
      <c r="R281" s="41">
        <v>100</v>
      </c>
      <c r="S281" s="40" t="s">
        <v>165</v>
      </c>
      <c r="T281" s="41">
        <v>100</v>
      </c>
      <c r="U281" s="40" t="s">
        <v>165</v>
      </c>
      <c r="V281" s="41">
        <v>100</v>
      </c>
      <c r="W281" s="40" t="s">
        <v>165</v>
      </c>
      <c r="X281" s="41">
        <v>0</v>
      </c>
      <c r="Y281" s="40" t="s">
        <v>165</v>
      </c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39">
        <v>0</v>
      </c>
      <c r="AZ281" s="39">
        <v>16898.395004399998</v>
      </c>
      <c r="BA281" s="39">
        <v>0</v>
      </c>
      <c r="BB281" s="39">
        <v>0</v>
      </c>
      <c r="BC281" s="39">
        <v>153.76155600000001</v>
      </c>
      <c r="BD281" s="22" t="str">
        <f t="shared" si="26"/>
        <v/>
      </c>
      <c r="BE281" s="22">
        <f t="shared" si="29"/>
        <v>317.74258906950001</v>
      </c>
      <c r="BF281" s="23"/>
    </row>
    <row r="282" spans="1:58" s="24" customFormat="1" ht="30" customHeight="1" x14ac:dyDescent="0.3">
      <c r="A282" s="31">
        <f>IF(C282=C281,"",COUNTIF($A$7:A281,"&gt;0")+1)</f>
        <v>73</v>
      </c>
      <c r="B282" s="34" t="s">
        <v>179</v>
      </c>
      <c r="C282" s="45" t="s">
        <v>123</v>
      </c>
      <c r="D282" s="46" t="s">
        <v>124</v>
      </c>
      <c r="E282" s="35" t="str">
        <f t="shared" si="25"/>
        <v>A</v>
      </c>
      <c r="F282" s="36" t="str">
        <f t="shared" si="28"/>
        <v>TAIP</v>
      </c>
      <c r="G282" s="36" t="s">
        <v>311</v>
      </c>
      <c r="H282" s="37" t="s">
        <v>5</v>
      </c>
      <c r="I282" s="38" t="s">
        <v>160</v>
      </c>
      <c r="J282" s="39">
        <v>497.96800000000002</v>
      </c>
      <c r="K282" s="40" t="s">
        <v>161</v>
      </c>
      <c r="L282" s="39">
        <v>33.49</v>
      </c>
      <c r="M282" s="40" t="s">
        <v>162</v>
      </c>
      <c r="N282" s="39">
        <v>55.23</v>
      </c>
      <c r="O282" s="40" t="s">
        <v>163</v>
      </c>
      <c r="P282" s="41">
        <v>0</v>
      </c>
      <c r="Q282" s="42" t="s">
        <v>164</v>
      </c>
      <c r="R282" s="41">
        <v>100</v>
      </c>
      <c r="S282" s="40" t="s">
        <v>165</v>
      </c>
      <c r="T282" s="41">
        <v>100</v>
      </c>
      <c r="U282" s="40" t="s">
        <v>165</v>
      </c>
      <c r="V282" s="41">
        <v>0</v>
      </c>
      <c r="W282" s="40" t="s">
        <v>165</v>
      </c>
      <c r="X282" s="41">
        <v>0</v>
      </c>
      <c r="Y282" s="40" t="s">
        <v>165</v>
      </c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39">
        <v>921.06785571360001</v>
      </c>
      <c r="AZ282" s="39">
        <v>0</v>
      </c>
      <c r="BA282" s="39">
        <v>0</v>
      </c>
      <c r="BB282" s="39">
        <v>16.676948320000005</v>
      </c>
      <c r="BC282" s="39">
        <v>0</v>
      </c>
      <c r="BD282" s="22">
        <f t="shared" si="26"/>
        <v>1507.8007538736001</v>
      </c>
      <c r="BE282" s="22">
        <f t="shared" si="29"/>
        <v>1507.8007538736001</v>
      </c>
      <c r="BF282" s="23"/>
    </row>
    <row r="283" spans="1:58" s="24" customFormat="1" ht="30" customHeight="1" x14ac:dyDescent="0.3">
      <c r="A283" s="31" t="str">
        <f>IF(C283=C282,"",COUNTIF($A$7:A282,"&gt;0")+1)</f>
        <v/>
      </c>
      <c r="B283" s="66" t="s">
        <v>179</v>
      </c>
      <c r="C283" s="67" t="s">
        <v>123</v>
      </c>
      <c r="D283" s="68" t="s">
        <v>124</v>
      </c>
      <c r="E283" s="35" t="str">
        <f t="shared" si="25"/>
        <v/>
      </c>
      <c r="F283" s="36" t="str">
        <f t="shared" si="28"/>
        <v/>
      </c>
      <c r="G283" s="69" t="s">
        <v>311</v>
      </c>
      <c r="H283" s="70" t="s">
        <v>5</v>
      </c>
      <c r="I283" s="71" t="s">
        <v>240</v>
      </c>
      <c r="J283" s="72">
        <v>198.964</v>
      </c>
      <c r="K283" s="73" t="s">
        <v>4</v>
      </c>
      <c r="L283" s="72">
        <v>38.1</v>
      </c>
      <c r="M283" s="73" t="s">
        <v>167</v>
      </c>
      <c r="N283" s="72">
        <v>77.400000000000006</v>
      </c>
      <c r="O283" s="73" t="s">
        <v>163</v>
      </c>
      <c r="P283" s="74">
        <v>0</v>
      </c>
      <c r="Q283" s="75" t="s">
        <v>164</v>
      </c>
      <c r="R283" s="74">
        <v>100</v>
      </c>
      <c r="S283" s="73" t="s">
        <v>165</v>
      </c>
      <c r="T283" s="74">
        <v>100</v>
      </c>
      <c r="U283" s="73" t="s">
        <v>165</v>
      </c>
      <c r="V283" s="74">
        <v>0</v>
      </c>
      <c r="W283" s="73" t="s">
        <v>165</v>
      </c>
      <c r="X283" s="74">
        <v>0</v>
      </c>
      <c r="Y283" s="73" t="s">
        <v>165</v>
      </c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2">
        <v>586.7328981600001</v>
      </c>
      <c r="AZ283" s="72">
        <v>0</v>
      </c>
      <c r="BA283" s="72">
        <v>0</v>
      </c>
      <c r="BB283" s="72">
        <v>7.5805284000000004</v>
      </c>
      <c r="BC283" s="72">
        <v>0</v>
      </c>
      <c r="BD283" s="22" t="str">
        <f t="shared" si="26"/>
        <v/>
      </c>
      <c r="BE283" s="22">
        <f t="shared" si="29"/>
        <v>1507.8007538736001</v>
      </c>
      <c r="BF283" s="23"/>
    </row>
    <row r="284" spans="1:58" s="30" customFormat="1" ht="30" customHeight="1" x14ac:dyDescent="0.3">
      <c r="A284" s="31" t="str">
        <f>IF(C284=C283,"",COUNTIF($A$7:A283,"&gt;0")+1)</f>
        <v/>
      </c>
      <c r="B284" s="34" t="s">
        <v>179</v>
      </c>
      <c r="C284" s="45" t="s">
        <v>123</v>
      </c>
      <c r="D284" s="46" t="s">
        <v>124</v>
      </c>
      <c r="E284" s="35" t="str">
        <f t="shared" si="25"/>
        <v/>
      </c>
      <c r="F284" s="36" t="str">
        <f t="shared" si="28"/>
        <v/>
      </c>
      <c r="G284" s="36" t="s">
        <v>311</v>
      </c>
      <c r="H284" s="37" t="s">
        <v>5</v>
      </c>
      <c r="I284" s="38" t="s">
        <v>216</v>
      </c>
      <c r="J284" s="39">
        <v>11913.78</v>
      </c>
      <c r="K284" s="40" t="s">
        <v>4</v>
      </c>
      <c r="L284" s="39">
        <v>8.1999999999999993</v>
      </c>
      <c r="M284" s="40" t="s">
        <v>167</v>
      </c>
      <c r="N284" s="39">
        <v>109.9</v>
      </c>
      <c r="O284" s="40" t="s">
        <v>163</v>
      </c>
      <c r="P284" s="41">
        <v>0</v>
      </c>
      <c r="Q284" s="42" t="s">
        <v>164</v>
      </c>
      <c r="R284" s="41">
        <v>100</v>
      </c>
      <c r="S284" s="40" t="s">
        <v>165</v>
      </c>
      <c r="T284" s="41">
        <v>100</v>
      </c>
      <c r="U284" s="40" t="s">
        <v>165</v>
      </c>
      <c r="V284" s="41">
        <v>100</v>
      </c>
      <c r="W284" s="40" t="s">
        <v>165</v>
      </c>
      <c r="X284" s="41">
        <v>0</v>
      </c>
      <c r="Y284" s="40" t="s">
        <v>165</v>
      </c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39">
        <v>0</v>
      </c>
      <c r="AZ284" s="39">
        <v>10736.460260399999</v>
      </c>
      <c r="BA284" s="39">
        <v>0</v>
      </c>
      <c r="BB284" s="39">
        <v>0</v>
      </c>
      <c r="BC284" s="39">
        <v>97.692995999999994</v>
      </c>
      <c r="BD284" s="22" t="str">
        <f t="shared" si="26"/>
        <v/>
      </c>
      <c r="BE284" s="29">
        <f t="shared" si="29"/>
        <v>1507.8007538736001</v>
      </c>
      <c r="BF284" s="23"/>
    </row>
    <row r="285" spans="1:58" s="24" customFormat="1" ht="30" customHeight="1" x14ac:dyDescent="0.3">
      <c r="A285" s="31">
        <f>IF(C285=C284,"",COUNTIF($A$7:A284,"&gt;0")+1)</f>
        <v>74</v>
      </c>
      <c r="B285" s="34" t="s">
        <v>180</v>
      </c>
      <c r="C285" s="33" t="s">
        <v>125</v>
      </c>
      <c r="D285" s="34" t="s">
        <v>126</v>
      </c>
      <c r="E285" s="35" t="str">
        <f t="shared" si="25"/>
        <v>A</v>
      </c>
      <c r="F285" s="36" t="str">
        <f t="shared" si="28"/>
        <v>TAIP</v>
      </c>
      <c r="G285" s="36" t="s">
        <v>311</v>
      </c>
      <c r="H285" s="37" t="s">
        <v>5</v>
      </c>
      <c r="I285" s="38" t="s">
        <v>183</v>
      </c>
      <c r="J285" s="39">
        <v>7.5</v>
      </c>
      <c r="K285" s="40" t="s">
        <v>4</v>
      </c>
      <c r="L285" s="39">
        <v>40.06</v>
      </c>
      <c r="M285" s="40" t="s">
        <v>167</v>
      </c>
      <c r="N285" s="39">
        <v>77.599999999999994</v>
      </c>
      <c r="O285" s="40" t="s">
        <v>163</v>
      </c>
      <c r="P285" s="41">
        <v>0</v>
      </c>
      <c r="Q285" s="42" t="s">
        <v>164</v>
      </c>
      <c r="R285" s="41">
        <v>100</v>
      </c>
      <c r="S285" s="40" t="s">
        <v>165</v>
      </c>
      <c r="T285" s="41">
        <v>100</v>
      </c>
      <c r="U285" s="40" t="s">
        <v>165</v>
      </c>
      <c r="V285" s="41">
        <v>0</v>
      </c>
      <c r="W285" s="40" t="s">
        <v>165</v>
      </c>
      <c r="X285" s="41">
        <v>0</v>
      </c>
      <c r="Y285" s="40" t="s">
        <v>165</v>
      </c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39">
        <v>23.314920000000001</v>
      </c>
      <c r="AZ285" s="39">
        <v>0</v>
      </c>
      <c r="BA285" s="39">
        <v>0</v>
      </c>
      <c r="BB285" s="39">
        <v>0.30045000000000005</v>
      </c>
      <c r="BC285" s="39">
        <v>0</v>
      </c>
      <c r="BD285" s="22">
        <f t="shared" si="26"/>
        <v>26.912640655800001</v>
      </c>
      <c r="BE285" s="22">
        <f t="shared" si="29"/>
        <v>26.912640655800001</v>
      </c>
      <c r="BF285" s="23"/>
    </row>
    <row r="286" spans="1:58" s="24" customFormat="1" ht="30" customHeight="1" x14ac:dyDescent="0.3">
      <c r="A286" s="31" t="str">
        <f>IF(C286=C285,"",COUNTIF($A$7:A285,"&gt;0")+1)</f>
        <v/>
      </c>
      <c r="B286" s="34" t="s">
        <v>180</v>
      </c>
      <c r="C286" s="33" t="s">
        <v>125</v>
      </c>
      <c r="D286" s="34" t="s">
        <v>126</v>
      </c>
      <c r="E286" s="35" t="str">
        <f t="shared" si="25"/>
        <v/>
      </c>
      <c r="F286" s="36" t="str">
        <f t="shared" si="28"/>
        <v/>
      </c>
      <c r="G286" s="36" t="s">
        <v>311</v>
      </c>
      <c r="H286" s="37" t="s">
        <v>5</v>
      </c>
      <c r="I286" s="38" t="s">
        <v>195</v>
      </c>
      <c r="J286" s="39">
        <v>1.1459999999999999</v>
      </c>
      <c r="K286" s="40" t="s">
        <v>4</v>
      </c>
      <c r="L286" s="39">
        <v>43.07</v>
      </c>
      <c r="M286" s="40" t="s">
        <v>167</v>
      </c>
      <c r="N286" s="39">
        <v>72.89</v>
      </c>
      <c r="O286" s="40" t="s">
        <v>163</v>
      </c>
      <c r="P286" s="41">
        <v>0</v>
      </c>
      <c r="Q286" s="42" t="s">
        <v>164</v>
      </c>
      <c r="R286" s="41">
        <v>100</v>
      </c>
      <c r="S286" s="40" t="s">
        <v>165</v>
      </c>
      <c r="T286" s="41">
        <v>100</v>
      </c>
      <c r="U286" s="40" t="s">
        <v>165</v>
      </c>
      <c r="V286" s="41">
        <v>0</v>
      </c>
      <c r="W286" s="40" t="s">
        <v>165</v>
      </c>
      <c r="X286" s="41">
        <v>0</v>
      </c>
      <c r="Y286" s="40" t="s">
        <v>165</v>
      </c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39">
        <v>3.5977206557999994</v>
      </c>
      <c r="AZ286" s="39">
        <v>0</v>
      </c>
      <c r="BA286" s="39">
        <v>0</v>
      </c>
      <c r="BB286" s="39">
        <v>4.9358219999999994E-2</v>
      </c>
      <c r="BC286" s="39">
        <v>0</v>
      </c>
      <c r="BD286" s="22" t="str">
        <f t="shared" si="26"/>
        <v/>
      </c>
      <c r="BE286" s="22">
        <f t="shared" si="29"/>
        <v>26.912640655800001</v>
      </c>
      <c r="BF286" s="23"/>
    </row>
    <row r="287" spans="1:58" s="24" customFormat="1" ht="30" customHeight="1" x14ac:dyDescent="0.3">
      <c r="A287" s="31" t="str">
        <f>IF(C287=C286,"",COUNTIF($A$7:A286,"&gt;0")+1)</f>
        <v/>
      </c>
      <c r="B287" s="34" t="s">
        <v>180</v>
      </c>
      <c r="C287" s="33" t="s">
        <v>125</v>
      </c>
      <c r="D287" s="34" t="s">
        <v>126</v>
      </c>
      <c r="E287" s="35" t="str">
        <f t="shared" si="25"/>
        <v/>
      </c>
      <c r="F287" s="36" t="str">
        <f t="shared" si="28"/>
        <v/>
      </c>
      <c r="G287" s="36" t="s">
        <v>311</v>
      </c>
      <c r="H287" s="37" t="s">
        <v>5</v>
      </c>
      <c r="I287" s="38" t="s">
        <v>196</v>
      </c>
      <c r="J287" s="39">
        <v>9563.1</v>
      </c>
      <c r="K287" s="40" t="s">
        <v>4</v>
      </c>
      <c r="L287" s="39">
        <v>15.6</v>
      </c>
      <c r="M287" s="40" t="s">
        <v>167</v>
      </c>
      <c r="N287" s="39">
        <v>109.9</v>
      </c>
      <c r="O287" s="40" t="s">
        <v>163</v>
      </c>
      <c r="P287" s="41">
        <v>0</v>
      </c>
      <c r="Q287" s="40" t="s">
        <v>164</v>
      </c>
      <c r="R287" s="41">
        <v>100</v>
      </c>
      <c r="S287" s="40" t="s">
        <v>165</v>
      </c>
      <c r="T287" s="41">
        <v>100</v>
      </c>
      <c r="U287" s="40" t="s">
        <v>165</v>
      </c>
      <c r="V287" s="41">
        <v>100</v>
      </c>
      <c r="W287" s="40" t="s">
        <v>165</v>
      </c>
      <c r="X287" s="41">
        <v>0</v>
      </c>
      <c r="Y287" s="40" t="s">
        <v>165</v>
      </c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39">
        <v>0</v>
      </c>
      <c r="AZ287" s="39">
        <v>16395.361164000002</v>
      </c>
      <c r="BA287" s="39">
        <v>0</v>
      </c>
      <c r="BB287" s="39">
        <v>0</v>
      </c>
      <c r="BC287" s="39">
        <v>149.18436000000003</v>
      </c>
      <c r="BD287" s="22" t="str">
        <f t="shared" si="26"/>
        <v/>
      </c>
      <c r="BE287" s="22">
        <f t="shared" si="29"/>
        <v>26.912640655800001</v>
      </c>
      <c r="BF287" s="23"/>
    </row>
    <row r="288" spans="1:58" s="24" customFormat="1" ht="30" customHeight="1" x14ac:dyDescent="0.3">
      <c r="A288" s="31">
        <f>IF(C288=C287,"",COUNTIF($A$7:A287,"&gt;0")+1)</f>
        <v>75</v>
      </c>
      <c r="B288" s="34" t="s">
        <v>180</v>
      </c>
      <c r="C288" s="45" t="s">
        <v>127</v>
      </c>
      <c r="D288" s="46" t="s">
        <v>128</v>
      </c>
      <c r="E288" s="35" t="str">
        <f t="shared" si="25"/>
        <v>A</v>
      </c>
      <c r="F288" s="36" t="str">
        <f t="shared" si="28"/>
        <v>TAIP</v>
      </c>
      <c r="G288" s="36" t="s">
        <v>311</v>
      </c>
      <c r="H288" s="37" t="s">
        <v>5</v>
      </c>
      <c r="I288" s="38" t="s">
        <v>160</v>
      </c>
      <c r="J288" s="39">
        <v>77.44</v>
      </c>
      <c r="K288" s="40" t="s">
        <v>4</v>
      </c>
      <c r="L288" s="39">
        <v>33.49</v>
      </c>
      <c r="M288" s="40" t="s">
        <v>167</v>
      </c>
      <c r="N288" s="39">
        <v>55.23</v>
      </c>
      <c r="O288" s="40" t="s">
        <v>163</v>
      </c>
      <c r="P288" s="41">
        <v>0</v>
      </c>
      <c r="Q288" s="42" t="s">
        <v>164</v>
      </c>
      <c r="R288" s="41">
        <v>100</v>
      </c>
      <c r="S288" s="40" t="s">
        <v>165</v>
      </c>
      <c r="T288" s="41">
        <v>100</v>
      </c>
      <c r="U288" s="40" t="s">
        <v>165</v>
      </c>
      <c r="V288" s="41">
        <v>0</v>
      </c>
      <c r="W288" s="40" t="s">
        <v>165</v>
      </c>
      <c r="X288" s="41">
        <v>0</v>
      </c>
      <c r="Y288" s="40" t="s">
        <v>165</v>
      </c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39">
        <v>143.23710508799999</v>
      </c>
      <c r="AZ288" s="39">
        <v>0</v>
      </c>
      <c r="BA288" s="39">
        <v>0</v>
      </c>
      <c r="BB288" s="39">
        <v>2.5934656</v>
      </c>
      <c r="BC288" s="39">
        <v>0</v>
      </c>
      <c r="BD288" s="22">
        <f t="shared" si="26"/>
        <v>1319.9815300160001</v>
      </c>
      <c r="BE288" s="22">
        <f t="shared" si="29"/>
        <v>1319.9815300160001</v>
      </c>
      <c r="BF288" s="23"/>
    </row>
    <row r="289" spans="1:58" s="24" customFormat="1" ht="30" customHeight="1" x14ac:dyDescent="0.3">
      <c r="A289" s="31" t="str">
        <f>IF(C289=C288,"",COUNTIF($A$7:A288,"&gt;0")+1)</f>
        <v/>
      </c>
      <c r="B289" s="34" t="s">
        <v>180</v>
      </c>
      <c r="C289" s="45" t="s">
        <v>127</v>
      </c>
      <c r="D289" s="46" t="s">
        <v>128</v>
      </c>
      <c r="E289" s="35" t="str">
        <f t="shared" ref="E289:E334" si="30">IF(BD289="","",IF(BD289&lt;50000,"A",IF(BD289&lt;500000,"B",IF(BD289&gt;500000,"C"))))</f>
        <v/>
      </c>
      <c r="F289" s="36" t="str">
        <f t="shared" si="28"/>
        <v/>
      </c>
      <c r="G289" s="36" t="s">
        <v>311</v>
      </c>
      <c r="H289" s="37" t="s">
        <v>5</v>
      </c>
      <c r="I289" s="38" t="s">
        <v>197</v>
      </c>
      <c r="J289" s="39">
        <v>378.53800000000001</v>
      </c>
      <c r="K289" s="40" t="s">
        <v>4</v>
      </c>
      <c r="L289" s="39">
        <v>40.06</v>
      </c>
      <c r="M289" s="40" t="s">
        <v>167</v>
      </c>
      <c r="N289" s="39">
        <v>77.599999999999994</v>
      </c>
      <c r="O289" s="40" t="s">
        <v>163</v>
      </c>
      <c r="P289" s="41">
        <v>0</v>
      </c>
      <c r="Q289" s="42" t="s">
        <v>164</v>
      </c>
      <c r="R289" s="41">
        <v>100</v>
      </c>
      <c r="S289" s="40" t="s">
        <v>165</v>
      </c>
      <c r="T289" s="41">
        <v>100</v>
      </c>
      <c r="U289" s="40" t="s">
        <v>165</v>
      </c>
      <c r="V289" s="41">
        <v>0</v>
      </c>
      <c r="W289" s="40" t="s">
        <v>165</v>
      </c>
      <c r="X289" s="41">
        <v>0</v>
      </c>
      <c r="Y289" s="40" t="s">
        <v>165</v>
      </c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39">
        <v>1176.7444249280002</v>
      </c>
      <c r="AZ289" s="39">
        <v>0</v>
      </c>
      <c r="BA289" s="39">
        <v>0</v>
      </c>
      <c r="BB289" s="39">
        <v>15.164232280000002</v>
      </c>
      <c r="BC289" s="39">
        <v>0</v>
      </c>
      <c r="BD289" s="22" t="str">
        <f t="shared" si="26"/>
        <v/>
      </c>
      <c r="BE289" s="22">
        <f t="shared" si="29"/>
        <v>1319.9815300160001</v>
      </c>
      <c r="BF289" s="23"/>
    </row>
    <row r="290" spans="1:58" s="24" customFormat="1" ht="30" customHeight="1" x14ac:dyDescent="0.3">
      <c r="A290" s="31" t="str">
        <f>IF(C290=C289,"",COUNTIF($A$7:A289,"&gt;0")+1)</f>
        <v/>
      </c>
      <c r="B290" s="34" t="s">
        <v>180</v>
      </c>
      <c r="C290" s="45" t="s">
        <v>127</v>
      </c>
      <c r="D290" s="46" t="s">
        <v>128</v>
      </c>
      <c r="E290" s="35" t="str">
        <f t="shared" si="30"/>
        <v/>
      </c>
      <c r="F290" s="36" t="str">
        <f t="shared" si="28"/>
        <v/>
      </c>
      <c r="G290" s="36" t="s">
        <v>311</v>
      </c>
      <c r="H290" s="37" t="s">
        <v>5</v>
      </c>
      <c r="I290" s="38" t="s">
        <v>196</v>
      </c>
      <c r="J290" s="39">
        <v>63247.767999999996</v>
      </c>
      <c r="K290" s="40" t="s">
        <v>4</v>
      </c>
      <c r="L290" s="39">
        <v>8.1999999999999993</v>
      </c>
      <c r="M290" s="40" t="s">
        <v>167</v>
      </c>
      <c r="N290" s="39">
        <v>0</v>
      </c>
      <c r="O290" s="40" t="s">
        <v>163</v>
      </c>
      <c r="P290" s="41">
        <v>0</v>
      </c>
      <c r="Q290" s="40" t="s">
        <v>164</v>
      </c>
      <c r="R290" s="41">
        <v>100</v>
      </c>
      <c r="S290" s="40" t="s">
        <v>165</v>
      </c>
      <c r="T290" s="41">
        <v>100</v>
      </c>
      <c r="U290" s="40" t="s">
        <v>165</v>
      </c>
      <c r="V290" s="41">
        <v>100</v>
      </c>
      <c r="W290" s="40" t="s">
        <v>165</v>
      </c>
      <c r="X290" s="41">
        <v>0</v>
      </c>
      <c r="Y290" s="40" t="s">
        <v>165</v>
      </c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39">
        <v>0</v>
      </c>
      <c r="AZ290" s="39">
        <v>0</v>
      </c>
      <c r="BA290" s="39">
        <v>0</v>
      </c>
      <c r="BB290" s="39">
        <v>0</v>
      </c>
      <c r="BC290" s="39">
        <v>518.63169759999994</v>
      </c>
      <c r="BD290" s="22" t="str">
        <f t="shared" ref="BD290:BD332" si="31">IF(D290=D289,"",BE290)</f>
        <v/>
      </c>
      <c r="BE290" s="22">
        <f t="shared" si="29"/>
        <v>1319.9815300160001</v>
      </c>
      <c r="BF290" s="23"/>
    </row>
    <row r="291" spans="1:58" s="24" customFormat="1" ht="30" customHeight="1" x14ac:dyDescent="0.3">
      <c r="A291" s="31">
        <f>IF(C291=C290,"",COUNTIF($A$7:A290,"&gt;0")+1)</f>
        <v>76</v>
      </c>
      <c r="B291" s="34" t="s">
        <v>180</v>
      </c>
      <c r="C291" s="33" t="s">
        <v>129</v>
      </c>
      <c r="D291" s="34" t="s">
        <v>130</v>
      </c>
      <c r="E291" s="35" t="str">
        <f t="shared" si="30"/>
        <v>A</v>
      </c>
      <c r="F291" s="36" t="str">
        <f t="shared" si="28"/>
        <v>TAIP</v>
      </c>
      <c r="G291" s="36" t="s">
        <v>311</v>
      </c>
      <c r="H291" s="37" t="s">
        <v>5</v>
      </c>
      <c r="I291" s="38" t="s">
        <v>425</v>
      </c>
      <c r="J291" s="39">
        <v>0</v>
      </c>
      <c r="K291" s="40" t="s">
        <v>4</v>
      </c>
      <c r="L291" s="39">
        <v>15.6</v>
      </c>
      <c r="M291" s="40" t="s">
        <v>167</v>
      </c>
      <c r="N291" s="39">
        <v>109.9</v>
      </c>
      <c r="O291" s="40" t="s">
        <v>163</v>
      </c>
      <c r="P291" s="41">
        <v>0</v>
      </c>
      <c r="Q291" s="42" t="s">
        <v>164</v>
      </c>
      <c r="R291" s="41">
        <v>100</v>
      </c>
      <c r="S291" s="40" t="s">
        <v>165</v>
      </c>
      <c r="T291" s="41">
        <v>100</v>
      </c>
      <c r="U291" s="40" t="s">
        <v>165</v>
      </c>
      <c r="V291" s="41">
        <v>100</v>
      </c>
      <c r="W291" s="40" t="s">
        <v>165</v>
      </c>
      <c r="X291" s="41">
        <v>0</v>
      </c>
      <c r="Y291" s="40" t="s">
        <v>165</v>
      </c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39">
        <v>0</v>
      </c>
      <c r="AZ291" s="39">
        <v>0</v>
      </c>
      <c r="BA291" s="39">
        <v>0</v>
      </c>
      <c r="BB291" s="39">
        <v>0</v>
      </c>
      <c r="BC291" s="39">
        <v>0</v>
      </c>
      <c r="BD291" s="22">
        <f t="shared" si="31"/>
        <v>0</v>
      </c>
      <c r="BE291" s="22">
        <f t="shared" si="29"/>
        <v>0</v>
      </c>
      <c r="BF291" s="23"/>
    </row>
    <row r="292" spans="1:58" s="24" customFormat="1" ht="30" customHeight="1" x14ac:dyDescent="0.3">
      <c r="A292" s="31" t="str">
        <f>IF(C292=C291,"",COUNTIF($A$7:A291,"&gt;0")+1)</f>
        <v/>
      </c>
      <c r="B292" s="34" t="s">
        <v>180</v>
      </c>
      <c r="C292" s="33" t="s">
        <v>129</v>
      </c>
      <c r="D292" s="34" t="s">
        <v>130</v>
      </c>
      <c r="E292" s="35" t="str">
        <f t="shared" si="30"/>
        <v/>
      </c>
      <c r="F292" s="36" t="str">
        <f t="shared" si="28"/>
        <v/>
      </c>
      <c r="G292" s="36" t="s">
        <v>311</v>
      </c>
      <c r="H292" s="37" t="s">
        <v>5</v>
      </c>
      <c r="I292" s="38" t="s">
        <v>200</v>
      </c>
      <c r="J292" s="39">
        <v>0</v>
      </c>
      <c r="K292" s="40" t="s">
        <v>4</v>
      </c>
      <c r="L292" s="39">
        <v>38.1</v>
      </c>
      <c r="M292" s="40" t="s">
        <v>167</v>
      </c>
      <c r="N292" s="39">
        <v>77.400000000000006</v>
      </c>
      <c r="O292" s="40" t="s">
        <v>163</v>
      </c>
      <c r="P292" s="41">
        <v>0</v>
      </c>
      <c r="Q292" s="42" t="s">
        <v>164</v>
      </c>
      <c r="R292" s="41">
        <v>100</v>
      </c>
      <c r="S292" s="40" t="s">
        <v>165</v>
      </c>
      <c r="T292" s="41">
        <v>100</v>
      </c>
      <c r="U292" s="40" t="s">
        <v>165</v>
      </c>
      <c r="V292" s="41">
        <v>0</v>
      </c>
      <c r="W292" s="40" t="s">
        <v>165</v>
      </c>
      <c r="X292" s="41">
        <v>0</v>
      </c>
      <c r="Y292" s="40" t="s">
        <v>165</v>
      </c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39">
        <v>0</v>
      </c>
      <c r="AZ292" s="39">
        <v>0</v>
      </c>
      <c r="BA292" s="39">
        <v>0</v>
      </c>
      <c r="BB292" s="39">
        <v>0</v>
      </c>
      <c r="BC292" s="39">
        <v>0</v>
      </c>
      <c r="BD292" s="22" t="str">
        <f t="shared" si="31"/>
        <v/>
      </c>
      <c r="BE292" s="22">
        <f t="shared" si="29"/>
        <v>0</v>
      </c>
      <c r="BF292" s="23"/>
    </row>
    <row r="293" spans="1:58" s="24" customFormat="1" ht="30" customHeight="1" x14ac:dyDescent="0.3">
      <c r="A293" s="31" t="str">
        <f>IF(C293=C292,"",COUNTIF($A$7:A292,"&gt;0")+1)</f>
        <v/>
      </c>
      <c r="B293" s="34" t="s">
        <v>180</v>
      </c>
      <c r="C293" s="33" t="s">
        <v>129</v>
      </c>
      <c r="D293" s="34" t="s">
        <v>130</v>
      </c>
      <c r="E293" s="35" t="str">
        <f t="shared" si="30"/>
        <v/>
      </c>
      <c r="F293" s="36" t="str">
        <f t="shared" si="28"/>
        <v/>
      </c>
      <c r="G293" s="36" t="s">
        <v>311</v>
      </c>
      <c r="H293" s="37" t="s">
        <v>5</v>
      </c>
      <c r="I293" s="38" t="s">
        <v>196</v>
      </c>
      <c r="J293" s="39">
        <v>10802.356</v>
      </c>
      <c r="K293" s="40" t="s">
        <v>4</v>
      </c>
      <c r="L293" s="39">
        <v>15.6</v>
      </c>
      <c r="M293" s="40" t="s">
        <v>167</v>
      </c>
      <c r="N293" s="39">
        <v>109.9</v>
      </c>
      <c r="O293" s="40" t="s">
        <v>163</v>
      </c>
      <c r="P293" s="41">
        <v>0</v>
      </c>
      <c r="Q293" s="40" t="s">
        <v>164</v>
      </c>
      <c r="R293" s="41">
        <v>100</v>
      </c>
      <c r="S293" s="40" t="s">
        <v>165</v>
      </c>
      <c r="T293" s="41">
        <v>100</v>
      </c>
      <c r="U293" s="40" t="s">
        <v>165</v>
      </c>
      <c r="V293" s="41">
        <v>100</v>
      </c>
      <c r="W293" s="40" t="s">
        <v>165</v>
      </c>
      <c r="X293" s="41">
        <v>0</v>
      </c>
      <c r="Y293" s="40" t="s">
        <v>165</v>
      </c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39">
        <v>0</v>
      </c>
      <c r="AZ293" s="39">
        <v>18519.99122064</v>
      </c>
      <c r="BA293" s="39">
        <v>0</v>
      </c>
      <c r="BB293" s="39">
        <v>0</v>
      </c>
      <c r="BC293" s="39">
        <v>168.51675359999999</v>
      </c>
      <c r="BD293" s="22" t="str">
        <f t="shared" si="31"/>
        <v/>
      </c>
      <c r="BE293" s="22">
        <f t="shared" si="29"/>
        <v>0</v>
      </c>
      <c r="BF293" s="23"/>
    </row>
    <row r="294" spans="1:58" s="24" customFormat="1" ht="35.25" customHeight="1" x14ac:dyDescent="0.3">
      <c r="A294" s="31">
        <f>IF(C294=C293,"",COUNTIF($A$7:A293,"&gt;0")+1)</f>
        <v>77</v>
      </c>
      <c r="B294" s="34" t="s">
        <v>180</v>
      </c>
      <c r="C294" s="45" t="s">
        <v>131</v>
      </c>
      <c r="D294" s="58" t="s">
        <v>132</v>
      </c>
      <c r="E294" s="35" t="str">
        <f t="shared" si="30"/>
        <v>A</v>
      </c>
      <c r="F294" s="36" t="str">
        <f t="shared" si="28"/>
        <v/>
      </c>
      <c r="G294" s="36" t="s">
        <v>311</v>
      </c>
      <c r="H294" s="37" t="s">
        <v>5</v>
      </c>
      <c r="I294" s="38" t="s">
        <v>169</v>
      </c>
      <c r="J294" s="39">
        <v>14931.053</v>
      </c>
      <c r="K294" s="40" t="s">
        <v>161</v>
      </c>
      <c r="L294" s="39">
        <v>33.49</v>
      </c>
      <c r="M294" s="40" t="s">
        <v>162</v>
      </c>
      <c r="N294" s="39">
        <v>55.23</v>
      </c>
      <c r="O294" s="40" t="s">
        <v>163</v>
      </c>
      <c r="P294" s="41">
        <v>0</v>
      </c>
      <c r="Q294" s="42" t="s">
        <v>164</v>
      </c>
      <c r="R294" s="41">
        <v>100</v>
      </c>
      <c r="S294" s="40" t="s">
        <v>165</v>
      </c>
      <c r="T294" s="41">
        <v>100</v>
      </c>
      <c r="U294" s="40" t="s">
        <v>165</v>
      </c>
      <c r="V294" s="41">
        <v>0</v>
      </c>
      <c r="W294" s="40" t="s">
        <v>165</v>
      </c>
      <c r="X294" s="41">
        <v>0</v>
      </c>
      <c r="Y294" s="40" t="s">
        <v>165</v>
      </c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39">
        <v>27617.2624952931</v>
      </c>
      <c r="AZ294" s="39">
        <v>0</v>
      </c>
      <c r="BA294" s="39">
        <v>0</v>
      </c>
      <c r="BB294" s="39">
        <v>500.04096497</v>
      </c>
      <c r="BC294" s="39">
        <v>0</v>
      </c>
      <c r="BD294" s="22">
        <f>IF(D294=D293,"",BE294)</f>
        <v>28846.703475419101</v>
      </c>
      <c r="BE294" s="22">
        <f t="shared" si="29"/>
        <v>28846.703475419101</v>
      </c>
      <c r="BF294" s="23"/>
    </row>
    <row r="295" spans="1:58" s="24" customFormat="1" ht="35.25" customHeight="1" x14ac:dyDescent="0.3">
      <c r="A295" s="31" t="str">
        <f>IF(C295=C294,"",COUNTIF($A$7:A294,"&gt;0")+1)</f>
        <v/>
      </c>
      <c r="B295" s="34" t="s">
        <v>180</v>
      </c>
      <c r="C295" s="45" t="s">
        <v>131</v>
      </c>
      <c r="D295" s="58" t="s">
        <v>132</v>
      </c>
      <c r="E295" s="35" t="str">
        <f t="shared" si="30"/>
        <v/>
      </c>
      <c r="F295" s="36" t="str">
        <f t="shared" si="28"/>
        <v/>
      </c>
      <c r="G295" s="36" t="s">
        <v>311</v>
      </c>
      <c r="H295" s="37" t="s">
        <v>5</v>
      </c>
      <c r="I295" s="38" t="s">
        <v>170</v>
      </c>
      <c r="J295" s="39">
        <v>391.62</v>
      </c>
      <c r="K295" s="40" t="s">
        <v>4</v>
      </c>
      <c r="L295" s="39">
        <v>43.07</v>
      </c>
      <c r="M295" s="40" t="s">
        <v>167</v>
      </c>
      <c r="N295" s="39">
        <v>72.89</v>
      </c>
      <c r="O295" s="40" t="s">
        <v>163</v>
      </c>
      <c r="P295" s="41">
        <v>0</v>
      </c>
      <c r="Q295" s="42" t="s">
        <v>164</v>
      </c>
      <c r="R295" s="41">
        <v>100</v>
      </c>
      <c r="S295" s="40" t="s">
        <v>165</v>
      </c>
      <c r="T295" s="41">
        <v>100</v>
      </c>
      <c r="U295" s="40" t="s">
        <v>165</v>
      </c>
      <c r="V295" s="41">
        <v>0</v>
      </c>
      <c r="W295" s="40" t="s">
        <v>165</v>
      </c>
      <c r="X295" s="41">
        <v>0</v>
      </c>
      <c r="Y295" s="40" t="s">
        <v>165</v>
      </c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39">
        <v>1229.4409801259999</v>
      </c>
      <c r="AZ295" s="39">
        <v>0</v>
      </c>
      <c r="BA295" s="39">
        <v>0</v>
      </c>
      <c r="BB295" s="39">
        <v>16.867073400000002</v>
      </c>
      <c r="BC295" s="39">
        <v>0</v>
      </c>
      <c r="BD295" s="22" t="str">
        <f t="shared" si="31"/>
        <v/>
      </c>
      <c r="BE295" s="22">
        <f t="shared" si="29"/>
        <v>28846.703475419101</v>
      </c>
      <c r="BF295" s="23"/>
    </row>
    <row r="296" spans="1:58" s="24" customFormat="1" ht="35.25" customHeight="1" x14ac:dyDescent="0.3">
      <c r="A296" s="31" t="str">
        <f>IF(C296=C295,"",COUNTIF($A$7:A295,"&gt;0")+1)</f>
        <v/>
      </c>
      <c r="B296" s="34" t="s">
        <v>180</v>
      </c>
      <c r="C296" s="45" t="s">
        <v>131</v>
      </c>
      <c r="D296" s="58" t="s">
        <v>132</v>
      </c>
      <c r="E296" s="35" t="str">
        <f t="shared" si="30"/>
        <v/>
      </c>
      <c r="F296" s="36" t="str">
        <f t="shared" si="28"/>
        <v/>
      </c>
      <c r="G296" s="36" t="s">
        <v>311</v>
      </c>
      <c r="H296" s="37" t="s">
        <v>5</v>
      </c>
      <c r="I296" s="38" t="s">
        <v>427</v>
      </c>
      <c r="J296" s="39">
        <v>37219.07</v>
      </c>
      <c r="K296" s="40" t="s">
        <v>4</v>
      </c>
      <c r="L296" s="39">
        <v>8.1999999999999993</v>
      </c>
      <c r="M296" s="40" t="s">
        <v>167</v>
      </c>
      <c r="N296" s="39">
        <v>109.9</v>
      </c>
      <c r="O296" s="40" t="s">
        <v>163</v>
      </c>
      <c r="P296" s="41">
        <v>0</v>
      </c>
      <c r="Q296" s="40" t="s">
        <v>164</v>
      </c>
      <c r="R296" s="41">
        <v>100</v>
      </c>
      <c r="S296" s="40" t="s">
        <v>165</v>
      </c>
      <c r="T296" s="41">
        <v>100</v>
      </c>
      <c r="U296" s="40" t="s">
        <v>165</v>
      </c>
      <c r="V296" s="41">
        <v>100</v>
      </c>
      <c r="W296" s="40" t="s">
        <v>165</v>
      </c>
      <c r="X296" s="41">
        <v>0</v>
      </c>
      <c r="Y296" s="40" t="s">
        <v>165</v>
      </c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39">
        <v>0</v>
      </c>
      <c r="AZ296" s="39">
        <v>33541.081502599991</v>
      </c>
      <c r="BA296" s="39">
        <v>0</v>
      </c>
      <c r="BB296" s="39">
        <v>0</v>
      </c>
      <c r="BC296" s="39">
        <v>305.19637399999993</v>
      </c>
      <c r="BD296" s="22" t="str">
        <f t="shared" si="31"/>
        <v/>
      </c>
      <c r="BE296" s="22">
        <f t="shared" si="29"/>
        <v>28846.703475419101</v>
      </c>
      <c r="BF296" s="23"/>
    </row>
    <row r="297" spans="1:58" s="24" customFormat="1" ht="30" customHeight="1" x14ac:dyDescent="0.3">
      <c r="A297" s="31">
        <f>IF(C297=C296,"",COUNTIF($A$7:A296,"&gt;0")+1)</f>
        <v>78</v>
      </c>
      <c r="B297" s="34" t="s">
        <v>180</v>
      </c>
      <c r="C297" s="33" t="s">
        <v>194</v>
      </c>
      <c r="D297" s="34" t="s">
        <v>133</v>
      </c>
      <c r="E297" s="35" t="str">
        <f t="shared" si="30"/>
        <v>A</v>
      </c>
      <c r="F297" s="36" t="str">
        <f t="shared" si="28"/>
        <v>TAIP</v>
      </c>
      <c r="G297" s="36" t="s">
        <v>311</v>
      </c>
      <c r="H297" s="37" t="s">
        <v>5</v>
      </c>
      <c r="I297" s="38" t="s">
        <v>160</v>
      </c>
      <c r="J297" s="39">
        <v>2442.33</v>
      </c>
      <c r="K297" s="40" t="s">
        <v>161</v>
      </c>
      <c r="L297" s="39">
        <v>33.49</v>
      </c>
      <c r="M297" s="40" t="s">
        <v>162</v>
      </c>
      <c r="N297" s="39">
        <v>55.23</v>
      </c>
      <c r="O297" s="40" t="s">
        <v>163</v>
      </c>
      <c r="P297" s="41">
        <v>0</v>
      </c>
      <c r="Q297" s="42" t="s">
        <v>164</v>
      </c>
      <c r="R297" s="41">
        <v>100</v>
      </c>
      <c r="S297" s="40" t="s">
        <v>165</v>
      </c>
      <c r="T297" s="41">
        <v>100</v>
      </c>
      <c r="U297" s="40" t="s">
        <v>165</v>
      </c>
      <c r="V297" s="41">
        <v>0</v>
      </c>
      <c r="W297" s="40" t="s">
        <v>165</v>
      </c>
      <c r="X297" s="41">
        <v>0</v>
      </c>
      <c r="Y297" s="40" t="s">
        <v>165</v>
      </c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39">
        <v>4517.4622787909993</v>
      </c>
      <c r="AZ297" s="39">
        <v>0</v>
      </c>
      <c r="BA297" s="39">
        <v>0</v>
      </c>
      <c r="BB297" s="39">
        <v>81.793631699999992</v>
      </c>
      <c r="BC297" s="39">
        <v>0</v>
      </c>
      <c r="BD297" s="22">
        <f t="shared" si="31"/>
        <v>4584.528689235899</v>
      </c>
      <c r="BE297" s="22">
        <f t="shared" si="29"/>
        <v>4584.528689235899</v>
      </c>
      <c r="BF297" s="23"/>
    </row>
    <row r="298" spans="1:58" s="24" customFormat="1" ht="30" customHeight="1" x14ac:dyDescent="0.3">
      <c r="A298" s="31" t="str">
        <f>IF(C298=C297,"",COUNTIF($A$7:A297,"&gt;0")+1)</f>
        <v/>
      </c>
      <c r="B298" s="34" t="s">
        <v>180</v>
      </c>
      <c r="C298" s="33" t="s">
        <v>194</v>
      </c>
      <c r="D298" s="34" t="s">
        <v>133</v>
      </c>
      <c r="E298" s="35" t="str">
        <f t="shared" si="30"/>
        <v/>
      </c>
      <c r="F298" s="36" t="str">
        <f t="shared" si="28"/>
        <v/>
      </c>
      <c r="G298" s="36" t="s">
        <v>311</v>
      </c>
      <c r="H298" s="37" t="s">
        <v>5</v>
      </c>
      <c r="I298" s="38" t="s">
        <v>242</v>
      </c>
      <c r="J298" s="39">
        <v>21.363</v>
      </c>
      <c r="K298" s="40" t="s">
        <v>4</v>
      </c>
      <c r="L298" s="39">
        <v>43.07</v>
      </c>
      <c r="M298" s="40" t="s">
        <v>167</v>
      </c>
      <c r="N298" s="39">
        <v>72.89</v>
      </c>
      <c r="O298" s="40" t="s">
        <v>163</v>
      </c>
      <c r="P298" s="41">
        <v>0</v>
      </c>
      <c r="Q298" s="42" t="s">
        <v>164</v>
      </c>
      <c r="R298" s="41">
        <v>100</v>
      </c>
      <c r="S298" s="40" t="s">
        <v>165</v>
      </c>
      <c r="T298" s="41">
        <v>100</v>
      </c>
      <c r="U298" s="40" t="s">
        <v>165</v>
      </c>
      <c r="V298" s="41">
        <v>0</v>
      </c>
      <c r="W298" s="40" t="s">
        <v>165</v>
      </c>
      <c r="X298" s="41">
        <v>0</v>
      </c>
      <c r="Y298" s="40" t="s">
        <v>165</v>
      </c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39">
        <v>67.066410444899986</v>
      </c>
      <c r="AZ298" s="39">
        <v>0</v>
      </c>
      <c r="BA298" s="39">
        <v>0</v>
      </c>
      <c r="BB298" s="39">
        <v>0.92010440999999998</v>
      </c>
      <c r="BC298" s="39">
        <v>0</v>
      </c>
      <c r="BD298" s="22" t="str">
        <f t="shared" si="31"/>
        <v/>
      </c>
      <c r="BE298" s="22">
        <f t="shared" ref="BE298:BE331" si="32">SUMIF(D:D,D298,AY:AY)</f>
        <v>4584.528689235899</v>
      </c>
      <c r="BF298" s="23"/>
    </row>
    <row r="299" spans="1:58" s="24" customFormat="1" ht="30" customHeight="1" x14ac:dyDescent="0.3">
      <c r="A299" s="31">
        <f>IF(C299=C298,"",COUNTIF($A$7:A298,"&gt;0")+1)</f>
        <v>79</v>
      </c>
      <c r="B299" s="34" t="s">
        <v>181</v>
      </c>
      <c r="C299" s="45" t="s">
        <v>134</v>
      </c>
      <c r="D299" s="58" t="s">
        <v>135</v>
      </c>
      <c r="E299" s="35" t="str">
        <f t="shared" si="30"/>
        <v>A</v>
      </c>
      <c r="F299" s="36" t="str">
        <f t="shared" si="28"/>
        <v>TAIP</v>
      </c>
      <c r="G299" s="36" t="s">
        <v>311</v>
      </c>
      <c r="H299" s="37" t="s">
        <v>5</v>
      </c>
      <c r="I299" s="38" t="s">
        <v>160</v>
      </c>
      <c r="J299" s="39">
        <v>10551.412</v>
      </c>
      <c r="K299" s="40" t="s">
        <v>161</v>
      </c>
      <c r="L299" s="39">
        <v>35.31</v>
      </c>
      <c r="M299" s="40" t="s">
        <v>162</v>
      </c>
      <c r="N299" s="39">
        <v>55.84</v>
      </c>
      <c r="O299" s="40" t="s">
        <v>163</v>
      </c>
      <c r="P299" s="41">
        <v>0</v>
      </c>
      <c r="Q299" s="42" t="s">
        <v>164</v>
      </c>
      <c r="R299" s="41">
        <v>100</v>
      </c>
      <c r="S299" s="40" t="s">
        <v>165</v>
      </c>
      <c r="T299" s="41">
        <v>100</v>
      </c>
      <c r="U299" s="40" t="s">
        <v>165</v>
      </c>
      <c r="V299" s="41">
        <v>0</v>
      </c>
      <c r="W299" s="40" t="s">
        <v>165</v>
      </c>
      <c r="X299" s="41">
        <v>0</v>
      </c>
      <c r="Y299" s="40" t="s">
        <v>165</v>
      </c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39">
        <v>20804.328775084803</v>
      </c>
      <c r="AZ299" s="39">
        <v>0</v>
      </c>
      <c r="BA299" s="39">
        <v>0</v>
      </c>
      <c r="BB299" s="39">
        <v>372.57035772</v>
      </c>
      <c r="BC299" s="39">
        <v>0</v>
      </c>
      <c r="BD299" s="22">
        <f t="shared" si="31"/>
        <v>21203.312338060801</v>
      </c>
      <c r="BE299" s="22">
        <f t="shared" si="32"/>
        <v>21203.312338060801</v>
      </c>
      <c r="BF299" s="23"/>
    </row>
    <row r="300" spans="1:58" s="24" customFormat="1" ht="30" customHeight="1" x14ac:dyDescent="0.3">
      <c r="A300" s="31" t="str">
        <f>IF(C300=C299,"",COUNTIF($A$7:A299,"&gt;0")+1)</f>
        <v/>
      </c>
      <c r="B300" s="34" t="s">
        <v>181</v>
      </c>
      <c r="C300" s="45" t="s">
        <v>134</v>
      </c>
      <c r="D300" s="58" t="s">
        <v>135</v>
      </c>
      <c r="E300" s="35" t="str">
        <f t="shared" si="30"/>
        <v/>
      </c>
      <c r="F300" s="36" t="str">
        <f t="shared" si="28"/>
        <v/>
      </c>
      <c r="G300" s="36" t="s">
        <v>311</v>
      </c>
      <c r="H300" s="37" t="s">
        <v>5</v>
      </c>
      <c r="I300" s="38" t="s">
        <v>197</v>
      </c>
      <c r="J300" s="39">
        <v>128.346</v>
      </c>
      <c r="K300" s="40" t="s">
        <v>4</v>
      </c>
      <c r="L300" s="39">
        <v>40.06</v>
      </c>
      <c r="M300" s="40" t="s">
        <v>167</v>
      </c>
      <c r="N300" s="39">
        <v>77.599999999999994</v>
      </c>
      <c r="O300" s="40" t="s">
        <v>163</v>
      </c>
      <c r="P300" s="41">
        <v>0</v>
      </c>
      <c r="Q300" s="42" t="s">
        <v>164</v>
      </c>
      <c r="R300" s="41">
        <v>100</v>
      </c>
      <c r="S300" s="40" t="s">
        <v>165</v>
      </c>
      <c r="T300" s="41">
        <v>100</v>
      </c>
      <c r="U300" s="40" t="s">
        <v>165</v>
      </c>
      <c r="V300" s="41">
        <v>0</v>
      </c>
      <c r="W300" s="40" t="s">
        <v>165</v>
      </c>
      <c r="X300" s="41">
        <v>0</v>
      </c>
      <c r="Y300" s="40" t="s">
        <v>165</v>
      </c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39">
        <v>398.98356297600003</v>
      </c>
      <c r="AZ300" s="39">
        <v>0</v>
      </c>
      <c r="BA300" s="39">
        <v>0</v>
      </c>
      <c r="BB300" s="39">
        <v>5.1415407600000007</v>
      </c>
      <c r="BC300" s="39">
        <v>0</v>
      </c>
      <c r="BD300" s="22" t="str">
        <f t="shared" si="31"/>
        <v/>
      </c>
      <c r="BE300" s="22">
        <f t="shared" si="32"/>
        <v>21203.312338060801</v>
      </c>
      <c r="BF300" s="23"/>
    </row>
    <row r="301" spans="1:58" s="24" customFormat="1" ht="30" customHeight="1" x14ac:dyDescent="0.3">
      <c r="A301" s="31">
        <f>IF(C301=C300,"",COUNTIF($A$7:A300,"&gt;0")+1)</f>
        <v>80</v>
      </c>
      <c r="B301" s="34" t="s">
        <v>181</v>
      </c>
      <c r="C301" s="33" t="s">
        <v>136</v>
      </c>
      <c r="D301" s="34" t="s">
        <v>137</v>
      </c>
      <c r="E301" s="35" t="str">
        <f t="shared" si="30"/>
        <v>A</v>
      </c>
      <c r="F301" s="36" t="str">
        <f t="shared" si="28"/>
        <v>TAIP</v>
      </c>
      <c r="G301" s="36" t="s">
        <v>311</v>
      </c>
      <c r="H301" s="37" t="s">
        <v>5</v>
      </c>
      <c r="I301" s="38" t="s">
        <v>160</v>
      </c>
      <c r="J301" s="39">
        <v>2336.9209999999998</v>
      </c>
      <c r="K301" s="40" t="s">
        <v>161</v>
      </c>
      <c r="L301" s="39">
        <v>33.49</v>
      </c>
      <c r="M301" s="40" t="s">
        <v>162</v>
      </c>
      <c r="N301" s="39">
        <v>55.23</v>
      </c>
      <c r="O301" s="40" t="s">
        <v>163</v>
      </c>
      <c r="P301" s="41">
        <v>0</v>
      </c>
      <c r="Q301" s="42" t="s">
        <v>164</v>
      </c>
      <c r="R301" s="41">
        <v>100</v>
      </c>
      <c r="S301" s="40" t="s">
        <v>165</v>
      </c>
      <c r="T301" s="41">
        <v>100</v>
      </c>
      <c r="U301" s="40" t="s">
        <v>165</v>
      </c>
      <c r="V301" s="41">
        <v>0</v>
      </c>
      <c r="W301" s="40" t="s">
        <v>165</v>
      </c>
      <c r="X301" s="41">
        <v>0</v>
      </c>
      <c r="Y301" s="40" t="s">
        <v>165</v>
      </c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39">
        <v>4322.492237336699</v>
      </c>
      <c r="AZ301" s="39">
        <v>0</v>
      </c>
      <c r="BA301" s="39">
        <v>0</v>
      </c>
      <c r="BB301" s="39">
        <v>78.263484289999994</v>
      </c>
      <c r="BC301" s="39">
        <v>0</v>
      </c>
      <c r="BD301" s="22">
        <f t="shared" si="31"/>
        <v>4518.3375653366993</v>
      </c>
      <c r="BE301" s="22">
        <f t="shared" si="32"/>
        <v>4518.3375653366993</v>
      </c>
      <c r="BF301" s="23"/>
    </row>
    <row r="302" spans="1:58" s="24" customFormat="1" ht="30" customHeight="1" x14ac:dyDescent="0.3">
      <c r="A302" s="31" t="str">
        <f>IF(C302=C301,"",COUNTIF($A$7:A301,"&gt;0")+1)</f>
        <v/>
      </c>
      <c r="B302" s="34" t="s">
        <v>181</v>
      </c>
      <c r="C302" s="33" t="s">
        <v>136</v>
      </c>
      <c r="D302" s="34" t="s">
        <v>137</v>
      </c>
      <c r="E302" s="35" t="str">
        <f t="shared" si="30"/>
        <v/>
      </c>
      <c r="F302" s="36" t="str">
        <f t="shared" si="28"/>
        <v/>
      </c>
      <c r="G302" s="36" t="s">
        <v>311</v>
      </c>
      <c r="H302" s="37" t="s">
        <v>5</v>
      </c>
      <c r="I302" s="38" t="s">
        <v>197</v>
      </c>
      <c r="J302" s="39">
        <v>63</v>
      </c>
      <c r="K302" s="40" t="s">
        <v>4</v>
      </c>
      <c r="L302" s="39">
        <v>40.06</v>
      </c>
      <c r="M302" s="40" t="s">
        <v>167</v>
      </c>
      <c r="N302" s="39">
        <v>77.599999999999994</v>
      </c>
      <c r="O302" s="40" t="s">
        <v>163</v>
      </c>
      <c r="P302" s="41">
        <v>0</v>
      </c>
      <c r="Q302" s="42" t="s">
        <v>164</v>
      </c>
      <c r="R302" s="41">
        <v>100</v>
      </c>
      <c r="S302" s="40" t="s">
        <v>165</v>
      </c>
      <c r="T302" s="41">
        <v>100</v>
      </c>
      <c r="U302" s="40" t="s">
        <v>165</v>
      </c>
      <c r="V302" s="41">
        <v>0</v>
      </c>
      <c r="W302" s="40" t="s">
        <v>165</v>
      </c>
      <c r="X302" s="41">
        <v>0</v>
      </c>
      <c r="Y302" s="40" t="s">
        <v>165</v>
      </c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39">
        <v>195.84532800000002</v>
      </c>
      <c r="AZ302" s="39">
        <v>0</v>
      </c>
      <c r="BA302" s="39">
        <v>0</v>
      </c>
      <c r="BB302" s="39">
        <v>2.5237800000000004</v>
      </c>
      <c r="BC302" s="39">
        <v>0</v>
      </c>
      <c r="BD302" s="22" t="str">
        <f t="shared" si="31"/>
        <v/>
      </c>
      <c r="BE302" s="22">
        <f t="shared" si="32"/>
        <v>4518.3375653366993</v>
      </c>
      <c r="BF302" s="23"/>
    </row>
    <row r="303" spans="1:58" s="24" customFormat="1" ht="30" customHeight="1" x14ac:dyDescent="0.3">
      <c r="A303" s="31" t="str">
        <f>IF(C303=C302,"",COUNTIF($A$7:A302,"&gt;0")+1)</f>
        <v/>
      </c>
      <c r="B303" s="34" t="s">
        <v>181</v>
      </c>
      <c r="C303" s="33" t="s">
        <v>136</v>
      </c>
      <c r="D303" s="34" t="s">
        <v>137</v>
      </c>
      <c r="E303" s="35" t="str">
        <f t="shared" si="30"/>
        <v/>
      </c>
      <c r="F303" s="36" t="str">
        <f t="shared" si="28"/>
        <v/>
      </c>
      <c r="G303" s="36" t="s">
        <v>311</v>
      </c>
      <c r="H303" s="37" t="s">
        <v>5</v>
      </c>
      <c r="I303" s="38" t="s">
        <v>196</v>
      </c>
      <c r="J303" s="39">
        <v>77632.467000000004</v>
      </c>
      <c r="K303" s="40" t="s">
        <v>4</v>
      </c>
      <c r="L303" s="39">
        <v>15.6</v>
      </c>
      <c r="M303" s="40" t="s">
        <v>167</v>
      </c>
      <c r="N303" s="39">
        <v>109.9</v>
      </c>
      <c r="O303" s="40" t="s">
        <v>163</v>
      </c>
      <c r="P303" s="41">
        <v>0</v>
      </c>
      <c r="Q303" s="40" t="s">
        <v>164</v>
      </c>
      <c r="R303" s="41">
        <v>100</v>
      </c>
      <c r="S303" s="40" t="s">
        <v>165</v>
      </c>
      <c r="T303" s="41">
        <v>100</v>
      </c>
      <c r="U303" s="40" t="s">
        <v>165</v>
      </c>
      <c r="V303" s="41">
        <v>100</v>
      </c>
      <c r="W303" s="40" t="s">
        <v>165</v>
      </c>
      <c r="X303" s="41">
        <v>0</v>
      </c>
      <c r="Y303" s="40" t="s">
        <v>165</v>
      </c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39">
        <v>0</v>
      </c>
      <c r="AZ303" s="39">
        <v>133096.20672348002</v>
      </c>
      <c r="BA303" s="39">
        <v>0</v>
      </c>
      <c r="BB303" s="39">
        <v>0</v>
      </c>
      <c r="BC303" s="39">
        <v>1211.0664852</v>
      </c>
      <c r="BD303" s="22" t="str">
        <f t="shared" si="31"/>
        <v/>
      </c>
      <c r="BE303" s="22">
        <f t="shared" si="32"/>
        <v>4518.3375653366993</v>
      </c>
      <c r="BF303" s="23"/>
    </row>
    <row r="304" spans="1:58" s="24" customFormat="1" ht="30" customHeight="1" x14ac:dyDescent="0.3">
      <c r="A304" s="31" t="str">
        <f>IF(C304=C303,"",COUNTIF($A$7:A303,"&gt;0")+1)</f>
        <v/>
      </c>
      <c r="B304" s="34" t="s">
        <v>181</v>
      </c>
      <c r="C304" s="33" t="s">
        <v>136</v>
      </c>
      <c r="D304" s="34" t="s">
        <v>137</v>
      </c>
      <c r="E304" s="35" t="str">
        <f t="shared" si="30"/>
        <v/>
      </c>
      <c r="F304" s="36" t="str">
        <f t="shared" si="28"/>
        <v/>
      </c>
      <c r="G304" s="36" t="s">
        <v>311</v>
      </c>
      <c r="H304" s="37" t="s">
        <v>5</v>
      </c>
      <c r="I304" s="38" t="s">
        <v>236</v>
      </c>
      <c r="J304" s="39">
        <v>0</v>
      </c>
      <c r="K304" s="40" t="s">
        <v>4</v>
      </c>
      <c r="L304" s="39">
        <v>15.6</v>
      </c>
      <c r="M304" s="40" t="s">
        <v>167</v>
      </c>
      <c r="N304" s="39">
        <v>109.9</v>
      </c>
      <c r="O304" s="40" t="s">
        <v>163</v>
      </c>
      <c r="P304" s="41">
        <v>0</v>
      </c>
      <c r="Q304" s="40" t="s">
        <v>164</v>
      </c>
      <c r="R304" s="41">
        <v>100</v>
      </c>
      <c r="S304" s="40" t="s">
        <v>165</v>
      </c>
      <c r="T304" s="41">
        <v>100</v>
      </c>
      <c r="U304" s="40" t="s">
        <v>165</v>
      </c>
      <c r="V304" s="41">
        <v>100</v>
      </c>
      <c r="W304" s="40" t="s">
        <v>165</v>
      </c>
      <c r="X304" s="41">
        <v>0</v>
      </c>
      <c r="Y304" s="40" t="s">
        <v>165</v>
      </c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39">
        <v>0</v>
      </c>
      <c r="AZ304" s="39">
        <v>0</v>
      </c>
      <c r="BA304" s="39">
        <v>0</v>
      </c>
      <c r="BB304" s="39">
        <v>0</v>
      </c>
      <c r="BC304" s="39">
        <v>0</v>
      </c>
      <c r="BD304" s="22" t="str">
        <f t="shared" si="31"/>
        <v/>
      </c>
      <c r="BE304" s="22">
        <f t="shared" si="32"/>
        <v>4518.3375653366993</v>
      </c>
      <c r="BF304" s="23"/>
    </row>
    <row r="305" spans="1:58" s="24" customFormat="1" ht="30" customHeight="1" x14ac:dyDescent="0.3">
      <c r="A305" s="31" t="str">
        <f>IF(C305=C304,"",COUNTIF($A$7:A304,"&gt;0")+1)</f>
        <v/>
      </c>
      <c r="B305" s="34" t="s">
        <v>181</v>
      </c>
      <c r="C305" s="33" t="s">
        <v>136</v>
      </c>
      <c r="D305" s="34" t="s">
        <v>137</v>
      </c>
      <c r="E305" s="35" t="str">
        <f t="shared" si="30"/>
        <v/>
      </c>
      <c r="F305" s="36" t="str">
        <f t="shared" si="28"/>
        <v/>
      </c>
      <c r="G305" s="36" t="s">
        <v>311</v>
      </c>
      <c r="H305" s="37" t="s">
        <v>5</v>
      </c>
      <c r="I305" s="38" t="s">
        <v>237</v>
      </c>
      <c r="J305" s="39">
        <v>0</v>
      </c>
      <c r="K305" s="40" t="s">
        <v>4</v>
      </c>
      <c r="L305" s="39">
        <v>17.399999999999999</v>
      </c>
      <c r="M305" s="40" t="s">
        <v>167</v>
      </c>
      <c r="N305" s="39">
        <v>109.9</v>
      </c>
      <c r="O305" s="40" t="s">
        <v>163</v>
      </c>
      <c r="P305" s="41">
        <v>0</v>
      </c>
      <c r="Q305" s="42" t="s">
        <v>164</v>
      </c>
      <c r="R305" s="41">
        <v>100</v>
      </c>
      <c r="S305" s="40" t="s">
        <v>165</v>
      </c>
      <c r="T305" s="41">
        <v>100</v>
      </c>
      <c r="U305" s="40" t="s">
        <v>165</v>
      </c>
      <c r="V305" s="41">
        <v>100</v>
      </c>
      <c r="W305" s="40" t="s">
        <v>165</v>
      </c>
      <c r="X305" s="41">
        <v>0</v>
      </c>
      <c r="Y305" s="40" t="s">
        <v>165</v>
      </c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39">
        <v>0</v>
      </c>
      <c r="AZ305" s="39">
        <v>0</v>
      </c>
      <c r="BA305" s="39">
        <v>0</v>
      </c>
      <c r="BB305" s="39">
        <v>0</v>
      </c>
      <c r="BC305" s="39">
        <v>0</v>
      </c>
      <c r="BD305" s="22" t="str">
        <f t="shared" si="31"/>
        <v/>
      </c>
      <c r="BE305" s="22">
        <f t="shared" si="32"/>
        <v>4518.3375653366993</v>
      </c>
      <c r="BF305" s="23"/>
    </row>
    <row r="306" spans="1:58" s="24" customFormat="1" ht="30" customHeight="1" x14ac:dyDescent="0.3">
      <c r="A306" s="31" t="str">
        <f>IF(C306=C305,"",COUNTIF($A$7:A305,"&gt;0")+1)</f>
        <v/>
      </c>
      <c r="B306" s="34" t="s">
        <v>181</v>
      </c>
      <c r="C306" s="33" t="s">
        <v>136</v>
      </c>
      <c r="D306" s="34" t="s">
        <v>137</v>
      </c>
      <c r="E306" s="35" t="str">
        <f t="shared" si="30"/>
        <v/>
      </c>
      <c r="F306" s="36" t="str">
        <f t="shared" si="28"/>
        <v/>
      </c>
      <c r="G306" s="36" t="s">
        <v>311</v>
      </c>
      <c r="H306" s="37" t="s">
        <v>5</v>
      </c>
      <c r="I306" s="38" t="s">
        <v>238</v>
      </c>
      <c r="J306" s="39">
        <v>0</v>
      </c>
      <c r="K306" s="40" t="s">
        <v>4</v>
      </c>
      <c r="L306" s="39">
        <v>11.72</v>
      </c>
      <c r="M306" s="40" t="s">
        <v>167</v>
      </c>
      <c r="N306" s="39">
        <v>104.34</v>
      </c>
      <c r="O306" s="40" t="s">
        <v>163</v>
      </c>
      <c r="P306" s="41">
        <v>0</v>
      </c>
      <c r="Q306" s="42" t="s">
        <v>164</v>
      </c>
      <c r="R306" s="41">
        <v>100</v>
      </c>
      <c r="S306" s="40" t="s">
        <v>165</v>
      </c>
      <c r="T306" s="41">
        <v>100</v>
      </c>
      <c r="U306" s="40" t="s">
        <v>165</v>
      </c>
      <c r="V306" s="41">
        <v>0</v>
      </c>
      <c r="W306" s="40" t="s">
        <v>165</v>
      </c>
      <c r="X306" s="41">
        <v>0</v>
      </c>
      <c r="Y306" s="40" t="s">
        <v>165</v>
      </c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39">
        <v>0</v>
      </c>
      <c r="AZ306" s="39">
        <v>0</v>
      </c>
      <c r="BA306" s="39">
        <v>0</v>
      </c>
      <c r="BB306" s="39">
        <v>0</v>
      </c>
      <c r="BC306" s="39">
        <v>0</v>
      </c>
      <c r="BD306" s="22" t="str">
        <f t="shared" si="31"/>
        <v/>
      </c>
      <c r="BE306" s="22">
        <f t="shared" si="32"/>
        <v>4518.3375653366993</v>
      </c>
      <c r="BF306" s="23"/>
    </row>
    <row r="307" spans="1:58" s="24" customFormat="1" ht="30" customHeight="1" x14ac:dyDescent="0.3">
      <c r="A307" s="31">
        <f>IF(C307=C306,"",COUNTIF($A$7:A306,"&gt;0")+1)</f>
        <v>81</v>
      </c>
      <c r="B307" s="34" t="s">
        <v>181</v>
      </c>
      <c r="C307" s="45" t="s">
        <v>138</v>
      </c>
      <c r="D307" s="58" t="s">
        <v>139</v>
      </c>
      <c r="E307" s="35" t="str">
        <f t="shared" si="30"/>
        <v>A</v>
      </c>
      <c r="F307" s="36" t="str">
        <f t="shared" si="28"/>
        <v>TAIP</v>
      </c>
      <c r="G307" s="36" t="s">
        <v>311</v>
      </c>
      <c r="H307" s="37" t="s">
        <v>5</v>
      </c>
      <c r="I307" s="38" t="s">
        <v>160</v>
      </c>
      <c r="J307" s="39">
        <v>359.22800000000001</v>
      </c>
      <c r="K307" s="40" t="s">
        <v>161</v>
      </c>
      <c r="L307" s="39">
        <v>33.49</v>
      </c>
      <c r="M307" s="40" t="s">
        <v>162</v>
      </c>
      <c r="N307" s="39">
        <v>55.23</v>
      </c>
      <c r="O307" s="40" t="s">
        <v>163</v>
      </c>
      <c r="P307" s="41">
        <v>0</v>
      </c>
      <c r="Q307" s="42" t="s">
        <v>164</v>
      </c>
      <c r="R307" s="41">
        <v>100</v>
      </c>
      <c r="S307" s="40" t="s">
        <v>165</v>
      </c>
      <c r="T307" s="41">
        <v>100</v>
      </c>
      <c r="U307" s="40" t="s">
        <v>165</v>
      </c>
      <c r="V307" s="41">
        <v>0</v>
      </c>
      <c r="W307" s="40" t="s">
        <v>165</v>
      </c>
      <c r="X307" s="41">
        <v>0</v>
      </c>
      <c r="Y307" s="40" t="s">
        <v>165</v>
      </c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39">
        <v>664.44704011559998</v>
      </c>
      <c r="AZ307" s="39">
        <v>0</v>
      </c>
      <c r="BA307" s="39">
        <v>0</v>
      </c>
      <c r="BB307" s="39">
        <v>12.030545720000003</v>
      </c>
      <c r="BC307" s="39">
        <v>0</v>
      </c>
      <c r="BD307" s="22">
        <f t="shared" si="31"/>
        <v>664.44704011559998</v>
      </c>
      <c r="BE307" s="22">
        <f t="shared" si="32"/>
        <v>664.44704011559998</v>
      </c>
      <c r="BF307" s="23"/>
    </row>
    <row r="308" spans="1:58" s="24" customFormat="1" ht="30" customHeight="1" x14ac:dyDescent="0.3">
      <c r="A308" s="31" t="str">
        <f>IF(C308=C307,"",COUNTIF($A$7:A307,"&gt;0")+1)</f>
        <v/>
      </c>
      <c r="B308" s="34" t="s">
        <v>181</v>
      </c>
      <c r="C308" s="45" t="s">
        <v>138</v>
      </c>
      <c r="D308" s="58" t="s">
        <v>139</v>
      </c>
      <c r="E308" s="35" t="str">
        <f t="shared" si="30"/>
        <v/>
      </c>
      <c r="F308" s="36" t="str">
        <f t="shared" si="28"/>
        <v/>
      </c>
      <c r="G308" s="36" t="s">
        <v>311</v>
      </c>
      <c r="H308" s="37" t="s">
        <v>5</v>
      </c>
      <c r="I308" s="38" t="s">
        <v>200</v>
      </c>
      <c r="J308" s="39">
        <v>0</v>
      </c>
      <c r="K308" s="40" t="s">
        <v>4</v>
      </c>
      <c r="L308" s="39">
        <v>38.1</v>
      </c>
      <c r="M308" s="40" t="s">
        <v>167</v>
      </c>
      <c r="N308" s="39">
        <v>77.400000000000006</v>
      </c>
      <c r="O308" s="40" t="s">
        <v>163</v>
      </c>
      <c r="P308" s="41">
        <v>0</v>
      </c>
      <c r="Q308" s="42" t="s">
        <v>164</v>
      </c>
      <c r="R308" s="41">
        <v>100</v>
      </c>
      <c r="S308" s="40" t="s">
        <v>165</v>
      </c>
      <c r="T308" s="41">
        <v>100</v>
      </c>
      <c r="U308" s="40" t="s">
        <v>165</v>
      </c>
      <c r="V308" s="41">
        <v>0</v>
      </c>
      <c r="W308" s="40" t="s">
        <v>165</v>
      </c>
      <c r="X308" s="41">
        <v>0</v>
      </c>
      <c r="Y308" s="40" t="s">
        <v>165</v>
      </c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39">
        <v>0</v>
      </c>
      <c r="AZ308" s="39">
        <v>0</v>
      </c>
      <c r="BA308" s="39">
        <v>0</v>
      </c>
      <c r="BB308" s="39">
        <v>0</v>
      </c>
      <c r="BC308" s="39">
        <v>0</v>
      </c>
      <c r="BD308" s="22" t="str">
        <f t="shared" si="31"/>
        <v/>
      </c>
      <c r="BE308" s="22">
        <f t="shared" si="32"/>
        <v>664.44704011559998</v>
      </c>
      <c r="BF308" s="23"/>
    </row>
    <row r="309" spans="1:58" s="24" customFormat="1" ht="30" customHeight="1" x14ac:dyDescent="0.3">
      <c r="A309" s="31">
        <f>IF(C309=C308,"",COUNTIF($A$7:A308,"&gt;0")+1)</f>
        <v>82</v>
      </c>
      <c r="B309" s="34" t="s">
        <v>181</v>
      </c>
      <c r="C309" s="33" t="s">
        <v>140</v>
      </c>
      <c r="D309" s="34" t="s">
        <v>141</v>
      </c>
      <c r="E309" s="35" t="str">
        <f t="shared" si="30"/>
        <v>A</v>
      </c>
      <c r="F309" s="36" t="str">
        <f t="shared" si="28"/>
        <v>TAIP</v>
      </c>
      <c r="G309" s="36" t="s">
        <v>311</v>
      </c>
      <c r="H309" s="37" t="s">
        <v>5</v>
      </c>
      <c r="I309" s="38" t="s">
        <v>183</v>
      </c>
      <c r="J309" s="39">
        <v>5.0009999999999533</v>
      </c>
      <c r="K309" s="40" t="s">
        <v>4</v>
      </c>
      <c r="L309" s="39">
        <v>40.06</v>
      </c>
      <c r="M309" s="40" t="s">
        <v>167</v>
      </c>
      <c r="N309" s="39">
        <v>77.599999999999994</v>
      </c>
      <c r="O309" s="40" t="s">
        <v>163</v>
      </c>
      <c r="P309" s="41">
        <v>0</v>
      </c>
      <c r="Q309" s="42" t="s">
        <v>164</v>
      </c>
      <c r="R309" s="41">
        <v>100</v>
      </c>
      <c r="S309" s="40" t="s">
        <v>165</v>
      </c>
      <c r="T309" s="41">
        <v>100</v>
      </c>
      <c r="U309" s="40" t="s">
        <v>165</v>
      </c>
      <c r="V309" s="41">
        <v>0</v>
      </c>
      <c r="W309" s="40" t="s">
        <v>165</v>
      </c>
      <c r="X309" s="41">
        <v>0</v>
      </c>
      <c r="Y309" s="40" t="s">
        <v>165</v>
      </c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39">
        <v>15.546388655999856</v>
      </c>
      <c r="AZ309" s="39">
        <v>0</v>
      </c>
      <c r="BA309" s="39">
        <v>0</v>
      </c>
      <c r="BB309" s="39">
        <v>0.20034005999999815</v>
      </c>
      <c r="BC309" s="39">
        <v>0</v>
      </c>
      <c r="BD309" s="22">
        <f t="shared" si="31"/>
        <v>22.895659210299826</v>
      </c>
      <c r="BE309" s="22">
        <f t="shared" si="32"/>
        <v>22.895659210299826</v>
      </c>
      <c r="BF309" s="23"/>
    </row>
    <row r="310" spans="1:58" s="24" customFormat="1" ht="30" customHeight="1" x14ac:dyDescent="0.3">
      <c r="A310" s="31"/>
      <c r="B310" s="34" t="s">
        <v>181</v>
      </c>
      <c r="C310" s="33" t="s">
        <v>140</v>
      </c>
      <c r="D310" s="34" t="s">
        <v>141</v>
      </c>
      <c r="E310" s="35"/>
      <c r="F310" s="36"/>
      <c r="G310" s="36" t="s">
        <v>311</v>
      </c>
      <c r="H310" s="37" t="s">
        <v>5</v>
      </c>
      <c r="I310" s="38" t="s">
        <v>239</v>
      </c>
      <c r="J310" s="39">
        <v>0</v>
      </c>
      <c r="K310" s="40" t="s">
        <v>4</v>
      </c>
      <c r="L310" s="39">
        <v>15.6</v>
      </c>
      <c r="M310" s="40" t="s">
        <v>167</v>
      </c>
      <c r="N310" s="39">
        <v>109.9</v>
      </c>
      <c r="O310" s="40" t="s">
        <v>163</v>
      </c>
      <c r="P310" s="41">
        <v>0</v>
      </c>
      <c r="Q310" s="42" t="s">
        <v>164</v>
      </c>
      <c r="R310" s="41">
        <v>100</v>
      </c>
      <c r="S310" s="40" t="s">
        <v>165</v>
      </c>
      <c r="T310" s="41">
        <v>100</v>
      </c>
      <c r="U310" s="40" t="s">
        <v>165</v>
      </c>
      <c r="V310" s="41">
        <v>100</v>
      </c>
      <c r="W310" s="40" t="s">
        <v>165</v>
      </c>
      <c r="X310" s="41">
        <v>0</v>
      </c>
      <c r="Y310" s="40" t="s">
        <v>165</v>
      </c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39">
        <v>0</v>
      </c>
      <c r="AZ310" s="39">
        <v>0</v>
      </c>
      <c r="BA310" s="39">
        <v>0</v>
      </c>
      <c r="BB310" s="39">
        <v>0</v>
      </c>
      <c r="BC310" s="39">
        <v>0</v>
      </c>
      <c r="BD310" s="22"/>
      <c r="BE310" s="22">
        <f t="shared" si="32"/>
        <v>22.895659210299826</v>
      </c>
      <c r="BF310" s="23"/>
    </row>
    <row r="311" spans="1:58" s="24" customFormat="1" ht="30" customHeight="1" x14ac:dyDescent="0.3">
      <c r="A311" s="31" t="str">
        <f>IF(C311=C309,"",COUNTIF($A$7:A309,"&gt;0")+1)</f>
        <v/>
      </c>
      <c r="B311" s="34" t="s">
        <v>181</v>
      </c>
      <c r="C311" s="33" t="s">
        <v>140</v>
      </c>
      <c r="D311" s="34" t="s">
        <v>141</v>
      </c>
      <c r="E311" s="35" t="str">
        <f t="shared" si="30"/>
        <v/>
      </c>
      <c r="F311" s="36" t="str">
        <f t="shared" si="28"/>
        <v/>
      </c>
      <c r="G311" s="36" t="s">
        <v>311</v>
      </c>
      <c r="H311" s="37" t="s">
        <v>5</v>
      </c>
      <c r="I311" s="38" t="s">
        <v>196</v>
      </c>
      <c r="J311" s="39">
        <v>48716.521999999997</v>
      </c>
      <c r="K311" s="40" t="s">
        <v>4</v>
      </c>
      <c r="L311" s="39">
        <v>15.6</v>
      </c>
      <c r="M311" s="40" t="s">
        <v>167</v>
      </c>
      <c r="N311" s="39">
        <v>109.9</v>
      </c>
      <c r="O311" s="40" t="s">
        <v>163</v>
      </c>
      <c r="P311" s="41">
        <v>0</v>
      </c>
      <c r="Q311" s="40" t="s">
        <v>164</v>
      </c>
      <c r="R311" s="41">
        <v>100</v>
      </c>
      <c r="S311" s="40" t="s">
        <v>165</v>
      </c>
      <c r="T311" s="41">
        <v>100</v>
      </c>
      <c r="U311" s="40" t="s">
        <v>165</v>
      </c>
      <c r="V311" s="41">
        <v>100</v>
      </c>
      <c r="W311" s="40" t="s">
        <v>165</v>
      </c>
      <c r="X311" s="41">
        <v>0</v>
      </c>
      <c r="Y311" s="40" t="s">
        <v>165</v>
      </c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39">
        <v>0</v>
      </c>
      <c r="AZ311" s="39">
        <v>83521.55397768</v>
      </c>
      <c r="BA311" s="39">
        <v>0</v>
      </c>
      <c r="BB311" s="39">
        <v>0</v>
      </c>
      <c r="BC311" s="39">
        <v>759.97774319999996</v>
      </c>
      <c r="BD311" s="22" t="str">
        <f>IF(D311=D309,"",BE311)</f>
        <v/>
      </c>
      <c r="BE311" s="22">
        <f t="shared" si="32"/>
        <v>22.895659210299826</v>
      </c>
      <c r="BF311" s="23"/>
    </row>
    <row r="312" spans="1:58" s="24" customFormat="1" ht="30" customHeight="1" x14ac:dyDescent="0.3">
      <c r="A312" s="31" t="str">
        <f>IF(C312=C311,"",COUNTIF($A$7:A311,"&gt;0")+1)</f>
        <v/>
      </c>
      <c r="B312" s="34" t="s">
        <v>181</v>
      </c>
      <c r="C312" s="33" t="s">
        <v>140</v>
      </c>
      <c r="D312" s="34" t="s">
        <v>141</v>
      </c>
      <c r="E312" s="35" t="str">
        <f t="shared" si="30"/>
        <v/>
      </c>
      <c r="F312" s="36" t="str">
        <f t="shared" si="28"/>
        <v/>
      </c>
      <c r="G312" s="36" t="s">
        <v>311</v>
      </c>
      <c r="H312" s="37" t="s">
        <v>5</v>
      </c>
      <c r="I312" s="38" t="s">
        <v>202</v>
      </c>
      <c r="J312" s="39">
        <v>0</v>
      </c>
      <c r="K312" s="40" t="s">
        <v>4</v>
      </c>
      <c r="L312" s="39">
        <v>11.72</v>
      </c>
      <c r="M312" s="40" t="s">
        <v>167</v>
      </c>
      <c r="N312" s="39">
        <v>104.34</v>
      </c>
      <c r="O312" s="40" t="s">
        <v>163</v>
      </c>
      <c r="P312" s="41">
        <v>0</v>
      </c>
      <c r="Q312" s="40" t="s">
        <v>164</v>
      </c>
      <c r="R312" s="41">
        <v>100</v>
      </c>
      <c r="S312" s="40" t="s">
        <v>165</v>
      </c>
      <c r="T312" s="41">
        <v>100</v>
      </c>
      <c r="U312" s="40" t="s">
        <v>165</v>
      </c>
      <c r="V312" s="41">
        <v>0</v>
      </c>
      <c r="W312" s="40" t="s">
        <v>165</v>
      </c>
      <c r="X312" s="41">
        <v>0</v>
      </c>
      <c r="Y312" s="40" t="s">
        <v>165</v>
      </c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39">
        <v>0</v>
      </c>
      <c r="AZ312" s="39">
        <v>0</v>
      </c>
      <c r="BA312" s="39">
        <v>0</v>
      </c>
      <c r="BB312" s="39">
        <v>0</v>
      </c>
      <c r="BC312" s="39">
        <v>0</v>
      </c>
      <c r="BD312" s="22" t="str">
        <f t="shared" si="31"/>
        <v/>
      </c>
      <c r="BE312" s="22">
        <f t="shared" si="32"/>
        <v>22.895659210299826</v>
      </c>
      <c r="BF312" s="23"/>
    </row>
    <row r="313" spans="1:58" s="24" customFormat="1" ht="30" customHeight="1" x14ac:dyDescent="0.3">
      <c r="A313" s="31" t="str">
        <f>IF(C313=C312,"",COUNTIF($A$7:A312,"&gt;0")+1)</f>
        <v/>
      </c>
      <c r="B313" s="34" t="s">
        <v>181</v>
      </c>
      <c r="C313" s="33" t="s">
        <v>140</v>
      </c>
      <c r="D313" s="34" t="s">
        <v>141</v>
      </c>
      <c r="E313" s="35" t="str">
        <f t="shared" si="30"/>
        <v/>
      </c>
      <c r="F313" s="36" t="str">
        <f t="shared" si="28"/>
        <v/>
      </c>
      <c r="G313" s="36" t="s">
        <v>311</v>
      </c>
      <c r="H313" s="37" t="s">
        <v>5</v>
      </c>
      <c r="I313" s="38" t="s">
        <v>209</v>
      </c>
      <c r="J313" s="39">
        <v>2.3409999999999904</v>
      </c>
      <c r="K313" s="40" t="s">
        <v>4</v>
      </c>
      <c r="L313" s="39">
        <v>43.07</v>
      </c>
      <c r="M313" s="40" t="s">
        <v>167</v>
      </c>
      <c r="N313" s="39">
        <v>72.89</v>
      </c>
      <c r="O313" s="40" t="s">
        <v>163</v>
      </c>
      <c r="P313" s="41">
        <v>0</v>
      </c>
      <c r="Q313" s="42" t="s">
        <v>164</v>
      </c>
      <c r="R313" s="41">
        <v>100</v>
      </c>
      <c r="S313" s="40" t="s">
        <v>165</v>
      </c>
      <c r="T313" s="41">
        <v>100</v>
      </c>
      <c r="U313" s="40" t="s">
        <v>165</v>
      </c>
      <c r="V313" s="41">
        <v>0</v>
      </c>
      <c r="W313" s="40" t="s">
        <v>165</v>
      </c>
      <c r="X313" s="41">
        <v>0</v>
      </c>
      <c r="Y313" s="40" t="s">
        <v>165</v>
      </c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39">
        <v>7.3492705542999692</v>
      </c>
      <c r="AZ313" s="39">
        <v>0</v>
      </c>
      <c r="BA313" s="39">
        <v>0</v>
      </c>
      <c r="BB313" s="39">
        <v>0.10082686999999958</v>
      </c>
      <c r="BC313" s="39">
        <v>0</v>
      </c>
      <c r="BD313" s="22" t="str">
        <f t="shared" si="31"/>
        <v/>
      </c>
      <c r="BE313" s="22">
        <f t="shared" si="32"/>
        <v>22.895659210299826</v>
      </c>
      <c r="BF313" s="23"/>
    </row>
    <row r="314" spans="1:58" s="24" customFormat="1" ht="30" customHeight="1" x14ac:dyDescent="0.3">
      <c r="A314" s="31">
        <f>IF(C314=C313,"",COUNTIF($A$7:A313,"&gt;0")+1)</f>
        <v>83</v>
      </c>
      <c r="B314" s="34" t="s">
        <v>181</v>
      </c>
      <c r="C314" s="33" t="s">
        <v>206</v>
      </c>
      <c r="D314" s="34" t="s">
        <v>142</v>
      </c>
      <c r="E314" s="35" t="str">
        <f t="shared" si="30"/>
        <v>A</v>
      </c>
      <c r="F314" s="36" t="str">
        <f t="shared" si="28"/>
        <v>TAIP</v>
      </c>
      <c r="G314" s="36" t="s">
        <v>311</v>
      </c>
      <c r="H314" s="37" t="s">
        <v>5</v>
      </c>
      <c r="I314" s="38" t="s">
        <v>160</v>
      </c>
      <c r="J314" s="39">
        <v>143.74799999999999</v>
      </c>
      <c r="K314" s="40" t="s">
        <v>161</v>
      </c>
      <c r="L314" s="39">
        <v>33.49</v>
      </c>
      <c r="M314" s="40" t="s">
        <v>162</v>
      </c>
      <c r="N314" s="39">
        <v>55.23</v>
      </c>
      <c r="O314" s="40" t="s">
        <v>163</v>
      </c>
      <c r="P314" s="41">
        <v>0</v>
      </c>
      <c r="Q314" s="52" t="s">
        <v>164</v>
      </c>
      <c r="R314" s="41">
        <v>100</v>
      </c>
      <c r="S314" s="40" t="s">
        <v>165</v>
      </c>
      <c r="T314" s="41">
        <v>100</v>
      </c>
      <c r="U314" s="40" t="s">
        <v>165</v>
      </c>
      <c r="V314" s="41">
        <v>0</v>
      </c>
      <c r="W314" s="40" t="s">
        <v>165</v>
      </c>
      <c r="X314" s="41">
        <v>0</v>
      </c>
      <c r="Y314" s="40" t="s">
        <v>165</v>
      </c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39">
        <v>265.88387631959995</v>
      </c>
      <c r="AZ314" s="39">
        <v>0</v>
      </c>
      <c r="BA314" s="39">
        <v>0</v>
      </c>
      <c r="BB314" s="39">
        <v>4.8141205200000003</v>
      </c>
      <c r="BC314" s="39">
        <v>0</v>
      </c>
      <c r="BD314" s="22">
        <f t="shared" si="31"/>
        <v>266.10363238059995</v>
      </c>
      <c r="BE314" s="22">
        <f t="shared" si="32"/>
        <v>266.10363238059995</v>
      </c>
      <c r="BF314" s="23"/>
    </row>
    <row r="315" spans="1:58" s="24" customFormat="1" ht="30" customHeight="1" x14ac:dyDescent="0.3">
      <c r="A315" s="31" t="str">
        <f>IF(C315=C314,"",COUNTIF($A$7:A314,"&gt;0")+1)</f>
        <v/>
      </c>
      <c r="B315" s="34" t="s">
        <v>181</v>
      </c>
      <c r="C315" s="33" t="s">
        <v>206</v>
      </c>
      <c r="D315" s="34" t="s">
        <v>142</v>
      </c>
      <c r="E315" s="35" t="str">
        <f t="shared" si="30"/>
        <v/>
      </c>
      <c r="F315" s="36" t="str">
        <f t="shared" si="28"/>
        <v/>
      </c>
      <c r="G315" s="36" t="s">
        <v>311</v>
      </c>
      <c r="H315" s="37" t="s">
        <v>5</v>
      </c>
      <c r="I315" s="38" t="s">
        <v>195</v>
      </c>
      <c r="J315" s="39">
        <v>7.0000000000000007E-2</v>
      </c>
      <c r="K315" s="40" t="s">
        <v>4</v>
      </c>
      <c r="L315" s="39">
        <v>43.07</v>
      </c>
      <c r="M315" s="40" t="s">
        <v>167</v>
      </c>
      <c r="N315" s="39">
        <v>72.89</v>
      </c>
      <c r="O315" s="40" t="s">
        <v>163</v>
      </c>
      <c r="P315" s="41">
        <v>0</v>
      </c>
      <c r="Q315" s="52" t="s">
        <v>164</v>
      </c>
      <c r="R315" s="41">
        <v>100</v>
      </c>
      <c r="S315" s="40" t="s">
        <v>165</v>
      </c>
      <c r="T315" s="41">
        <v>100</v>
      </c>
      <c r="U315" s="40" t="s">
        <v>165</v>
      </c>
      <c r="V315" s="41">
        <v>0</v>
      </c>
      <c r="W315" s="40" t="s">
        <v>165</v>
      </c>
      <c r="X315" s="41">
        <v>0</v>
      </c>
      <c r="Y315" s="40" t="s">
        <v>165</v>
      </c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39">
        <v>0.219756061</v>
      </c>
      <c r="AZ315" s="39">
        <v>0</v>
      </c>
      <c r="BA315" s="39">
        <v>0</v>
      </c>
      <c r="BB315" s="39">
        <v>3.0149000000000005E-3</v>
      </c>
      <c r="BC315" s="39">
        <v>0</v>
      </c>
      <c r="BD315" s="22" t="str">
        <f t="shared" si="31"/>
        <v/>
      </c>
      <c r="BE315" s="22">
        <f t="shared" si="32"/>
        <v>266.10363238059995</v>
      </c>
      <c r="BF315" s="23"/>
    </row>
    <row r="316" spans="1:58" s="24" customFormat="1" ht="30" customHeight="1" x14ac:dyDescent="0.3">
      <c r="A316" s="31" t="str">
        <f>IF(C316=C315,"",COUNTIF($A$7:A315,"&gt;0")+1)</f>
        <v/>
      </c>
      <c r="B316" s="34" t="s">
        <v>181</v>
      </c>
      <c r="C316" s="33" t="s">
        <v>206</v>
      </c>
      <c r="D316" s="34" t="s">
        <v>142</v>
      </c>
      <c r="E316" s="35" t="str">
        <f t="shared" si="30"/>
        <v/>
      </c>
      <c r="F316" s="36" t="str">
        <f t="shared" si="28"/>
        <v/>
      </c>
      <c r="G316" s="36" t="s">
        <v>311</v>
      </c>
      <c r="H316" s="37" t="s">
        <v>5</v>
      </c>
      <c r="I316" s="38" t="s">
        <v>204</v>
      </c>
      <c r="J316" s="39">
        <v>1529.15</v>
      </c>
      <c r="K316" s="40" t="s">
        <v>4</v>
      </c>
      <c r="L316" s="39">
        <v>15.6</v>
      </c>
      <c r="M316" s="40" t="s">
        <v>167</v>
      </c>
      <c r="N316" s="39">
        <v>109.9</v>
      </c>
      <c r="O316" s="40" t="s">
        <v>163</v>
      </c>
      <c r="P316" s="41">
        <v>0</v>
      </c>
      <c r="Q316" s="40" t="s">
        <v>164</v>
      </c>
      <c r="R316" s="41">
        <v>100</v>
      </c>
      <c r="S316" s="40" t="s">
        <v>165</v>
      </c>
      <c r="T316" s="41">
        <v>100</v>
      </c>
      <c r="U316" s="40" t="s">
        <v>165</v>
      </c>
      <c r="V316" s="41">
        <v>100</v>
      </c>
      <c r="W316" s="40" t="s">
        <v>165</v>
      </c>
      <c r="X316" s="41">
        <v>0</v>
      </c>
      <c r="Y316" s="40" t="s">
        <v>165</v>
      </c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39">
        <v>0</v>
      </c>
      <c r="AZ316" s="39">
        <v>2621.6359259999999</v>
      </c>
      <c r="BA316" s="39">
        <v>0</v>
      </c>
      <c r="BB316" s="39">
        <v>0</v>
      </c>
      <c r="BC316" s="39">
        <v>23.854740000000003</v>
      </c>
      <c r="BD316" s="22" t="str">
        <f t="shared" si="31"/>
        <v/>
      </c>
      <c r="BE316" s="22">
        <f t="shared" si="32"/>
        <v>266.10363238059995</v>
      </c>
      <c r="BF316" s="23"/>
    </row>
    <row r="317" spans="1:58" s="24" customFormat="1" ht="30" customHeight="1" x14ac:dyDescent="0.3">
      <c r="A317" s="31">
        <f>IF(C317=C316,"",COUNTIF($A$7:A316,"&gt;0")+1)</f>
        <v>84</v>
      </c>
      <c r="B317" s="34" t="s">
        <v>181</v>
      </c>
      <c r="C317" s="33" t="s">
        <v>143</v>
      </c>
      <c r="D317" s="34" t="s">
        <v>144</v>
      </c>
      <c r="E317" s="35" t="str">
        <f t="shared" si="30"/>
        <v>A</v>
      </c>
      <c r="F317" s="36" t="str">
        <f t="shared" si="28"/>
        <v>TAIP</v>
      </c>
      <c r="G317" s="36" t="s">
        <v>311</v>
      </c>
      <c r="H317" s="37" t="s">
        <v>5</v>
      </c>
      <c r="I317" s="38" t="s">
        <v>192</v>
      </c>
      <c r="J317" s="39">
        <v>0</v>
      </c>
      <c r="K317" s="40" t="s">
        <v>4</v>
      </c>
      <c r="L317" s="39">
        <v>40.06</v>
      </c>
      <c r="M317" s="40" t="s">
        <v>167</v>
      </c>
      <c r="N317" s="39">
        <v>77.599999999999994</v>
      </c>
      <c r="O317" s="40" t="s">
        <v>163</v>
      </c>
      <c r="P317" s="41">
        <v>0</v>
      </c>
      <c r="Q317" s="52" t="s">
        <v>164</v>
      </c>
      <c r="R317" s="41">
        <v>100</v>
      </c>
      <c r="S317" s="40" t="s">
        <v>165</v>
      </c>
      <c r="T317" s="41">
        <v>100</v>
      </c>
      <c r="U317" s="40" t="s">
        <v>165</v>
      </c>
      <c r="V317" s="41">
        <v>0</v>
      </c>
      <c r="W317" s="40" t="s">
        <v>165</v>
      </c>
      <c r="X317" s="41">
        <v>0</v>
      </c>
      <c r="Y317" s="40" t="s">
        <v>165</v>
      </c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39">
        <v>0</v>
      </c>
      <c r="AZ317" s="39">
        <v>0</v>
      </c>
      <c r="BA317" s="39">
        <v>0</v>
      </c>
      <c r="BB317" s="39">
        <v>0</v>
      </c>
      <c r="BC317" s="39">
        <v>0</v>
      </c>
      <c r="BD317" s="22">
        <f t="shared" si="31"/>
        <v>0</v>
      </c>
      <c r="BE317" s="22">
        <f t="shared" si="32"/>
        <v>0</v>
      </c>
      <c r="BF317" s="23"/>
    </row>
    <row r="318" spans="1:58" s="24" customFormat="1" ht="30" customHeight="1" x14ac:dyDescent="0.3">
      <c r="A318" s="31" t="str">
        <f>IF(C318=C317,"",COUNTIF($A$7:A317,"&gt;0")+1)</f>
        <v/>
      </c>
      <c r="B318" s="34" t="s">
        <v>181</v>
      </c>
      <c r="C318" s="33" t="s">
        <v>143</v>
      </c>
      <c r="D318" s="34" t="s">
        <v>144</v>
      </c>
      <c r="E318" s="35" t="str">
        <f t="shared" si="30"/>
        <v/>
      </c>
      <c r="F318" s="36" t="str">
        <f t="shared" si="28"/>
        <v/>
      </c>
      <c r="G318" s="36" t="s">
        <v>311</v>
      </c>
      <c r="H318" s="37" t="s">
        <v>5</v>
      </c>
      <c r="I318" s="38" t="s">
        <v>282</v>
      </c>
      <c r="J318" s="39">
        <v>11766.800000000003</v>
      </c>
      <c r="K318" s="40" t="s">
        <v>4</v>
      </c>
      <c r="L318" s="39">
        <v>9.6839999999999993</v>
      </c>
      <c r="M318" s="40" t="s">
        <v>167</v>
      </c>
      <c r="N318" s="39">
        <v>0</v>
      </c>
      <c r="O318" s="40" t="s">
        <v>163</v>
      </c>
      <c r="P318" s="41">
        <v>0</v>
      </c>
      <c r="Q318" s="52" t="s">
        <v>164</v>
      </c>
      <c r="R318" s="41">
        <v>100</v>
      </c>
      <c r="S318" s="40" t="s">
        <v>165</v>
      </c>
      <c r="T318" s="41">
        <v>100</v>
      </c>
      <c r="U318" s="40" t="s">
        <v>165</v>
      </c>
      <c r="V318" s="41">
        <v>100</v>
      </c>
      <c r="W318" s="40" t="s">
        <v>165</v>
      </c>
      <c r="X318" s="41">
        <v>0</v>
      </c>
      <c r="Y318" s="40" t="s">
        <v>165</v>
      </c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39">
        <v>0</v>
      </c>
      <c r="AZ318" s="39">
        <v>0</v>
      </c>
      <c r="BA318" s="39">
        <v>0</v>
      </c>
      <c r="BB318" s="39">
        <v>0</v>
      </c>
      <c r="BC318" s="39">
        <v>113.94969120000002</v>
      </c>
      <c r="BD318" s="22" t="str">
        <f t="shared" si="31"/>
        <v/>
      </c>
      <c r="BE318" s="22">
        <f t="shared" si="32"/>
        <v>0</v>
      </c>
      <c r="BF318" s="23"/>
    </row>
    <row r="319" spans="1:58" s="24" customFormat="1" ht="30" customHeight="1" x14ac:dyDescent="0.3">
      <c r="A319" s="31" t="str">
        <f>IF(C319=C318,"",COUNTIF($A$7:A318,"&gt;0")+1)</f>
        <v/>
      </c>
      <c r="B319" s="34" t="s">
        <v>181</v>
      </c>
      <c r="C319" s="33" t="s">
        <v>143</v>
      </c>
      <c r="D319" s="34" t="s">
        <v>144</v>
      </c>
      <c r="E319" s="35" t="str">
        <f t="shared" si="30"/>
        <v/>
      </c>
      <c r="F319" s="36" t="str">
        <f t="shared" si="28"/>
        <v/>
      </c>
      <c r="G319" s="36" t="s">
        <v>311</v>
      </c>
      <c r="H319" s="37" t="s">
        <v>5</v>
      </c>
      <c r="I319" s="38" t="s">
        <v>283</v>
      </c>
      <c r="J319" s="39">
        <v>0</v>
      </c>
      <c r="K319" s="40" t="s">
        <v>4</v>
      </c>
      <c r="L319" s="39">
        <v>11.72</v>
      </c>
      <c r="M319" s="40" t="s">
        <v>167</v>
      </c>
      <c r="N319" s="39">
        <v>104.34</v>
      </c>
      <c r="O319" s="40" t="s">
        <v>163</v>
      </c>
      <c r="P319" s="41">
        <v>0</v>
      </c>
      <c r="Q319" s="42" t="s">
        <v>164</v>
      </c>
      <c r="R319" s="41">
        <v>100</v>
      </c>
      <c r="S319" s="40" t="s">
        <v>165</v>
      </c>
      <c r="T319" s="41">
        <v>100</v>
      </c>
      <c r="U319" s="40" t="s">
        <v>165</v>
      </c>
      <c r="V319" s="41">
        <v>0</v>
      </c>
      <c r="W319" s="40" t="s">
        <v>165</v>
      </c>
      <c r="X319" s="41">
        <v>0</v>
      </c>
      <c r="Y319" s="40" t="s">
        <v>165</v>
      </c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39">
        <v>0</v>
      </c>
      <c r="AZ319" s="39">
        <v>0</v>
      </c>
      <c r="BA319" s="39">
        <v>0</v>
      </c>
      <c r="BB319" s="39">
        <v>0</v>
      </c>
      <c r="BC319" s="39">
        <v>0</v>
      </c>
      <c r="BD319" s="22" t="str">
        <f t="shared" si="31"/>
        <v/>
      </c>
      <c r="BE319" s="22">
        <f t="shared" si="32"/>
        <v>0</v>
      </c>
      <c r="BF319" s="23"/>
    </row>
    <row r="320" spans="1:58" s="24" customFormat="1" ht="30" customHeight="1" x14ac:dyDescent="0.3">
      <c r="A320" s="31">
        <f>IF(C320=C319,"",COUNTIF($A$7:A319,"&gt;0")+1)</f>
        <v>85</v>
      </c>
      <c r="B320" s="34" t="s">
        <v>181</v>
      </c>
      <c r="C320" s="33" t="s">
        <v>154</v>
      </c>
      <c r="D320" s="34" t="s">
        <v>145</v>
      </c>
      <c r="E320" s="35" t="str">
        <f t="shared" si="30"/>
        <v>A</v>
      </c>
      <c r="F320" s="36" t="str">
        <f t="shared" si="28"/>
        <v/>
      </c>
      <c r="G320" s="36" t="s">
        <v>311</v>
      </c>
      <c r="H320" s="37" t="s">
        <v>5</v>
      </c>
      <c r="I320" s="38" t="s">
        <v>160</v>
      </c>
      <c r="J320" s="39">
        <v>22124.464</v>
      </c>
      <c r="K320" s="40" t="s">
        <v>161</v>
      </c>
      <c r="L320" s="39">
        <v>35.409999999999997</v>
      </c>
      <c r="M320" s="40" t="s">
        <v>162</v>
      </c>
      <c r="N320" s="39">
        <v>55.88</v>
      </c>
      <c r="O320" s="40" t="s">
        <v>163</v>
      </c>
      <c r="P320" s="41">
        <v>0</v>
      </c>
      <c r="Q320" s="42" t="s">
        <v>164</v>
      </c>
      <c r="R320" s="41">
        <v>100</v>
      </c>
      <c r="S320" s="40" t="s">
        <v>165</v>
      </c>
      <c r="T320" s="41">
        <v>100</v>
      </c>
      <c r="U320" s="40" t="s">
        <v>165</v>
      </c>
      <c r="V320" s="41">
        <v>0</v>
      </c>
      <c r="W320" s="40" t="s">
        <v>165</v>
      </c>
      <c r="X320" s="41">
        <v>0</v>
      </c>
      <c r="Y320" s="40" t="s">
        <v>165</v>
      </c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39">
        <v>43777.915861011199</v>
      </c>
      <c r="AZ320" s="39">
        <v>0</v>
      </c>
      <c r="BA320" s="39">
        <v>0</v>
      </c>
      <c r="BB320" s="39">
        <v>783.42727023999987</v>
      </c>
      <c r="BC320" s="39">
        <v>0</v>
      </c>
      <c r="BD320" s="22">
        <f t="shared" si="31"/>
        <v>43777.915861011199</v>
      </c>
      <c r="BE320" s="22">
        <f t="shared" si="32"/>
        <v>43777.915861011199</v>
      </c>
      <c r="BF320" s="23"/>
    </row>
    <row r="321" spans="1:58" s="24" customFormat="1" ht="30" customHeight="1" x14ac:dyDescent="0.3">
      <c r="A321" s="31">
        <f>IF(C321=C320,"",COUNTIF($A$7:A320,"&gt;0")+1)</f>
        <v>86</v>
      </c>
      <c r="B321" s="34" t="s">
        <v>181</v>
      </c>
      <c r="C321" s="33" t="s">
        <v>296</v>
      </c>
      <c r="D321" s="34" t="s">
        <v>146</v>
      </c>
      <c r="E321" s="35" t="str">
        <f t="shared" si="30"/>
        <v>A</v>
      </c>
      <c r="F321" s="36" t="str">
        <f t="shared" si="28"/>
        <v>TAIP</v>
      </c>
      <c r="G321" s="36" t="s">
        <v>312</v>
      </c>
      <c r="H321" s="37" t="s">
        <v>5</v>
      </c>
      <c r="I321" s="38" t="s">
        <v>169</v>
      </c>
      <c r="J321" s="39">
        <v>9680.4159999999993</v>
      </c>
      <c r="K321" s="40" t="s">
        <v>161</v>
      </c>
      <c r="L321" s="39">
        <v>33.49</v>
      </c>
      <c r="M321" s="40" t="s">
        <v>162</v>
      </c>
      <c r="N321" s="39">
        <v>55.23</v>
      </c>
      <c r="O321" s="40" t="s">
        <v>163</v>
      </c>
      <c r="P321" s="41">
        <v>0</v>
      </c>
      <c r="Q321" s="42" t="s">
        <v>164</v>
      </c>
      <c r="R321" s="41">
        <v>100</v>
      </c>
      <c r="S321" s="40" t="s">
        <v>165</v>
      </c>
      <c r="T321" s="41">
        <v>100</v>
      </c>
      <c r="U321" s="40" t="s">
        <v>165</v>
      </c>
      <c r="V321" s="41">
        <v>0</v>
      </c>
      <c r="W321" s="40" t="s">
        <v>165</v>
      </c>
      <c r="X321" s="41">
        <v>0</v>
      </c>
      <c r="Y321" s="40" t="s">
        <v>165</v>
      </c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39">
        <v>17905.407591523195</v>
      </c>
      <c r="AZ321" s="39">
        <v>0</v>
      </c>
      <c r="BA321" s="39">
        <v>0</v>
      </c>
      <c r="BB321" s="39">
        <v>324.19713184</v>
      </c>
      <c r="BC321" s="39">
        <v>0</v>
      </c>
      <c r="BD321" s="22">
        <f t="shared" si="31"/>
        <v>21658.754743241196</v>
      </c>
      <c r="BE321" s="22">
        <f t="shared" si="32"/>
        <v>21658.754743241196</v>
      </c>
      <c r="BF321" s="23"/>
    </row>
    <row r="322" spans="1:58" s="24" customFormat="1" ht="30" customHeight="1" x14ac:dyDescent="0.3">
      <c r="A322" s="31" t="str">
        <f>IF(C322=C321,"",COUNTIF($A$7:A321,"&gt;0")+1)</f>
        <v/>
      </c>
      <c r="B322" s="34" t="s">
        <v>181</v>
      </c>
      <c r="C322" s="33" t="s">
        <v>296</v>
      </c>
      <c r="D322" s="34" t="s">
        <v>146</v>
      </c>
      <c r="E322" s="35" t="str">
        <f t="shared" si="30"/>
        <v/>
      </c>
      <c r="F322" s="36" t="str">
        <f t="shared" si="28"/>
        <v/>
      </c>
      <c r="G322" s="36" t="s">
        <v>317</v>
      </c>
      <c r="H322" s="37" t="s">
        <v>226</v>
      </c>
      <c r="I322" s="38" t="s">
        <v>299</v>
      </c>
      <c r="J322" s="39">
        <v>4379.37</v>
      </c>
      <c r="K322" s="40" t="s">
        <v>4</v>
      </c>
      <c r="L322" s="39">
        <v>0</v>
      </c>
      <c r="M322" s="40" t="s">
        <v>164</v>
      </c>
      <c r="N322" s="39">
        <v>0.41499999999999998</v>
      </c>
      <c r="O322" s="40" t="s">
        <v>171</v>
      </c>
      <c r="P322" s="41">
        <v>0</v>
      </c>
      <c r="Q322" s="42" t="s">
        <v>164</v>
      </c>
      <c r="R322" s="41">
        <v>100</v>
      </c>
      <c r="S322" s="40" t="s">
        <v>165</v>
      </c>
      <c r="T322" s="41">
        <v>99.18</v>
      </c>
      <c r="U322" s="40" t="s">
        <v>165</v>
      </c>
      <c r="V322" s="41">
        <v>0</v>
      </c>
      <c r="W322" s="40" t="s">
        <v>165</v>
      </c>
      <c r="X322" s="41">
        <v>0</v>
      </c>
      <c r="Y322" s="40" t="s">
        <v>165</v>
      </c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39">
        <v>1802.5355538899998</v>
      </c>
      <c r="AZ322" s="39">
        <v>0</v>
      </c>
      <c r="BA322" s="39">
        <v>0</v>
      </c>
      <c r="BB322" s="39">
        <v>0</v>
      </c>
      <c r="BC322" s="39">
        <v>0</v>
      </c>
      <c r="BD322" s="22" t="str">
        <f t="shared" si="31"/>
        <v/>
      </c>
      <c r="BE322" s="22">
        <f t="shared" si="32"/>
        <v>21658.754743241196</v>
      </c>
      <c r="BF322" s="23"/>
    </row>
    <row r="323" spans="1:58" s="24" customFormat="1" ht="30" customHeight="1" x14ac:dyDescent="0.3">
      <c r="A323" s="31" t="str">
        <f>IF(C323=C322,"",COUNTIF($A$7:A322,"&gt;0")+1)</f>
        <v/>
      </c>
      <c r="B323" s="34" t="s">
        <v>181</v>
      </c>
      <c r="C323" s="33" t="s">
        <v>296</v>
      </c>
      <c r="D323" s="34" t="s">
        <v>146</v>
      </c>
      <c r="E323" s="35" t="str">
        <f t="shared" si="30"/>
        <v/>
      </c>
      <c r="F323" s="36" t="str">
        <f t="shared" si="28"/>
        <v/>
      </c>
      <c r="G323" s="36" t="s">
        <v>317</v>
      </c>
      <c r="H323" s="37" t="s">
        <v>226</v>
      </c>
      <c r="I323" s="38" t="s">
        <v>300</v>
      </c>
      <c r="J323" s="39">
        <v>3371.9</v>
      </c>
      <c r="K323" s="40" t="s">
        <v>4</v>
      </c>
      <c r="L323" s="39">
        <v>0</v>
      </c>
      <c r="M323" s="40" t="s">
        <v>164</v>
      </c>
      <c r="N323" s="39">
        <v>0.44</v>
      </c>
      <c r="O323" s="40" t="s">
        <v>171</v>
      </c>
      <c r="P323" s="41">
        <v>0</v>
      </c>
      <c r="Q323" s="42" t="s">
        <v>164</v>
      </c>
      <c r="R323" s="41">
        <v>100</v>
      </c>
      <c r="S323" s="40" t="s">
        <v>165</v>
      </c>
      <c r="T323" s="41">
        <v>96.78</v>
      </c>
      <c r="U323" s="40" t="s">
        <v>165</v>
      </c>
      <c r="V323" s="41">
        <v>0</v>
      </c>
      <c r="W323" s="40" t="s">
        <v>165</v>
      </c>
      <c r="X323" s="41">
        <v>0</v>
      </c>
      <c r="Y323" s="40" t="s">
        <v>165</v>
      </c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39">
        <v>1435.8629208</v>
      </c>
      <c r="AZ323" s="39">
        <v>0</v>
      </c>
      <c r="BA323" s="39">
        <v>0</v>
      </c>
      <c r="BB323" s="39">
        <v>0</v>
      </c>
      <c r="BC323" s="39">
        <v>0</v>
      </c>
      <c r="BD323" s="22" t="str">
        <f t="shared" si="31"/>
        <v/>
      </c>
      <c r="BE323" s="22">
        <f t="shared" si="32"/>
        <v>21658.754743241196</v>
      </c>
      <c r="BF323" s="23"/>
    </row>
    <row r="324" spans="1:58" s="24" customFormat="1" ht="30" customHeight="1" x14ac:dyDescent="0.3">
      <c r="A324" s="31" t="str">
        <f>IF(C324=C323,"",COUNTIF($A$7:A323,"&gt;0")+1)</f>
        <v/>
      </c>
      <c r="B324" s="34" t="s">
        <v>181</v>
      </c>
      <c r="C324" s="33" t="s">
        <v>296</v>
      </c>
      <c r="D324" s="34" t="s">
        <v>146</v>
      </c>
      <c r="E324" s="35" t="str">
        <f t="shared" si="30"/>
        <v/>
      </c>
      <c r="F324" s="36" t="str">
        <f t="shared" si="28"/>
        <v/>
      </c>
      <c r="G324" s="36" t="s">
        <v>317</v>
      </c>
      <c r="H324" s="37" t="s">
        <v>226</v>
      </c>
      <c r="I324" s="38" t="s">
        <v>301</v>
      </c>
      <c r="J324" s="39">
        <v>3371.9</v>
      </c>
      <c r="K324" s="40" t="s">
        <v>4</v>
      </c>
      <c r="L324" s="39">
        <v>0</v>
      </c>
      <c r="M324" s="40" t="s">
        <v>164</v>
      </c>
      <c r="N324" s="39">
        <v>0.52200000000000002</v>
      </c>
      <c r="O324" s="40" t="s">
        <v>171</v>
      </c>
      <c r="P324" s="41">
        <v>0</v>
      </c>
      <c r="Q324" s="42" t="s">
        <v>164</v>
      </c>
      <c r="R324" s="41">
        <v>100</v>
      </c>
      <c r="S324" s="40" t="s">
        <v>165</v>
      </c>
      <c r="T324" s="41">
        <v>1.29</v>
      </c>
      <c r="U324" s="40" t="s">
        <v>165</v>
      </c>
      <c r="V324" s="41">
        <v>0</v>
      </c>
      <c r="W324" s="40" t="s">
        <v>165</v>
      </c>
      <c r="X324" s="41">
        <v>0</v>
      </c>
      <c r="Y324" s="40" t="s">
        <v>165</v>
      </c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39">
        <v>22.705700220000001</v>
      </c>
      <c r="AZ324" s="39">
        <v>0</v>
      </c>
      <c r="BA324" s="39">
        <v>0</v>
      </c>
      <c r="BB324" s="39">
        <v>0</v>
      </c>
      <c r="BC324" s="39">
        <v>0</v>
      </c>
      <c r="BD324" s="22" t="str">
        <f t="shared" si="31"/>
        <v/>
      </c>
      <c r="BE324" s="22">
        <f t="shared" si="32"/>
        <v>21658.754743241196</v>
      </c>
      <c r="BF324" s="23"/>
    </row>
    <row r="325" spans="1:58" s="24" customFormat="1" ht="30" customHeight="1" x14ac:dyDescent="0.3">
      <c r="A325" s="31" t="str">
        <f>IF(C325=C324,"",COUNTIF($A$7:A324,"&gt;0")+1)</f>
        <v/>
      </c>
      <c r="B325" s="34" t="s">
        <v>181</v>
      </c>
      <c r="C325" s="33" t="s">
        <v>296</v>
      </c>
      <c r="D325" s="34" t="s">
        <v>146</v>
      </c>
      <c r="E325" s="35" t="str">
        <f t="shared" si="30"/>
        <v/>
      </c>
      <c r="F325" s="36" t="str">
        <f t="shared" si="28"/>
        <v/>
      </c>
      <c r="G325" s="36" t="s">
        <v>317</v>
      </c>
      <c r="H325" s="37" t="s">
        <v>226</v>
      </c>
      <c r="I325" s="38" t="s">
        <v>302</v>
      </c>
      <c r="J325" s="39">
        <v>1045.1600000000001</v>
      </c>
      <c r="K325" s="40" t="s">
        <v>4</v>
      </c>
      <c r="L325" s="39">
        <v>0</v>
      </c>
      <c r="M325" s="40" t="s">
        <v>164</v>
      </c>
      <c r="N325" s="39">
        <v>0.44</v>
      </c>
      <c r="O325" s="40" t="s">
        <v>171</v>
      </c>
      <c r="P325" s="41">
        <v>0</v>
      </c>
      <c r="Q325" s="42" t="s">
        <v>164</v>
      </c>
      <c r="R325" s="41">
        <v>100</v>
      </c>
      <c r="S325" s="40" t="s">
        <v>165</v>
      </c>
      <c r="T325" s="41">
        <v>54.97</v>
      </c>
      <c r="U325" s="40" t="s">
        <v>165</v>
      </c>
      <c r="V325" s="41">
        <v>0</v>
      </c>
      <c r="W325" s="40" t="s">
        <v>165</v>
      </c>
      <c r="X325" s="41">
        <v>0</v>
      </c>
      <c r="Y325" s="40" t="s">
        <v>165</v>
      </c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39">
        <v>252.79075888</v>
      </c>
      <c r="AZ325" s="39">
        <v>0</v>
      </c>
      <c r="BA325" s="39">
        <v>0</v>
      </c>
      <c r="BB325" s="39">
        <v>0</v>
      </c>
      <c r="BC325" s="39">
        <v>0</v>
      </c>
      <c r="BD325" s="22" t="str">
        <f t="shared" si="31"/>
        <v/>
      </c>
      <c r="BE325" s="22">
        <f t="shared" si="32"/>
        <v>21658.754743241196</v>
      </c>
      <c r="BF325" s="23"/>
    </row>
    <row r="326" spans="1:58" s="24" customFormat="1" ht="30" customHeight="1" x14ac:dyDescent="0.3">
      <c r="A326" s="31" t="str">
        <f>IF(C326=C325,"",COUNTIF($A$7:A325,"&gt;0")+1)</f>
        <v/>
      </c>
      <c r="B326" s="34" t="s">
        <v>181</v>
      </c>
      <c r="C326" s="33" t="s">
        <v>296</v>
      </c>
      <c r="D326" s="34" t="s">
        <v>146</v>
      </c>
      <c r="E326" s="35" t="str">
        <f t="shared" si="30"/>
        <v/>
      </c>
      <c r="F326" s="36" t="str">
        <f t="shared" si="28"/>
        <v/>
      </c>
      <c r="G326" s="36" t="s">
        <v>317</v>
      </c>
      <c r="H326" s="37" t="s">
        <v>226</v>
      </c>
      <c r="I326" s="38" t="s">
        <v>303</v>
      </c>
      <c r="J326" s="39">
        <v>1045.1600000000001</v>
      </c>
      <c r="K326" s="40" t="s">
        <v>4</v>
      </c>
      <c r="L326" s="39">
        <v>0</v>
      </c>
      <c r="M326" s="40" t="s">
        <v>164</v>
      </c>
      <c r="N326" s="39">
        <v>0.52200000000000002</v>
      </c>
      <c r="O326" s="40" t="s">
        <v>171</v>
      </c>
      <c r="P326" s="41">
        <v>0</v>
      </c>
      <c r="Q326" s="42" t="s">
        <v>164</v>
      </c>
      <c r="R326" s="41">
        <v>100</v>
      </c>
      <c r="S326" s="40" t="s">
        <v>165</v>
      </c>
      <c r="T326" s="41">
        <v>43.89</v>
      </c>
      <c r="U326" s="40" t="s">
        <v>165</v>
      </c>
      <c r="V326" s="41">
        <v>0</v>
      </c>
      <c r="W326" s="40" t="s">
        <v>165</v>
      </c>
      <c r="X326" s="41">
        <v>0</v>
      </c>
      <c r="Y326" s="40" t="s">
        <v>165</v>
      </c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39">
        <v>239.45221792800001</v>
      </c>
      <c r="AZ326" s="39">
        <v>0</v>
      </c>
      <c r="BA326" s="39">
        <v>0</v>
      </c>
      <c r="BB326" s="39">
        <v>0</v>
      </c>
      <c r="BC326" s="39">
        <v>0</v>
      </c>
      <c r="BD326" s="22" t="str">
        <f t="shared" si="31"/>
        <v/>
      </c>
      <c r="BE326" s="22">
        <f t="shared" si="32"/>
        <v>21658.754743241196</v>
      </c>
      <c r="BF326" s="23"/>
    </row>
    <row r="327" spans="1:58" s="24" customFormat="1" ht="30" customHeight="1" x14ac:dyDescent="0.3">
      <c r="A327" s="31">
        <f>IF(C327=C326,"",COUNTIF($A$7:A326,"&gt;0")+1)</f>
        <v>87</v>
      </c>
      <c r="B327" s="34" t="s">
        <v>181</v>
      </c>
      <c r="C327" s="33" t="s">
        <v>147</v>
      </c>
      <c r="D327" s="34" t="s">
        <v>148</v>
      </c>
      <c r="E327" s="35" t="str">
        <f t="shared" si="30"/>
        <v>A</v>
      </c>
      <c r="F327" s="36" t="str">
        <f t="shared" si="28"/>
        <v>TAIP</v>
      </c>
      <c r="G327" s="36" t="s">
        <v>466</v>
      </c>
      <c r="H327" s="37" t="s">
        <v>5</v>
      </c>
      <c r="I327" s="38" t="s">
        <v>183</v>
      </c>
      <c r="J327" s="39">
        <v>0</v>
      </c>
      <c r="K327" s="40" t="s">
        <v>4</v>
      </c>
      <c r="L327" s="39">
        <v>40.06</v>
      </c>
      <c r="M327" s="40" t="s">
        <v>167</v>
      </c>
      <c r="N327" s="39">
        <v>77.599999999999994</v>
      </c>
      <c r="O327" s="40" t="s">
        <v>163</v>
      </c>
      <c r="P327" s="41">
        <v>0</v>
      </c>
      <c r="Q327" s="42" t="s">
        <v>164</v>
      </c>
      <c r="R327" s="41">
        <v>100</v>
      </c>
      <c r="S327" s="40" t="s">
        <v>165</v>
      </c>
      <c r="T327" s="41">
        <v>100</v>
      </c>
      <c r="U327" s="40" t="s">
        <v>165</v>
      </c>
      <c r="V327" s="41">
        <v>0</v>
      </c>
      <c r="W327" s="40" t="s">
        <v>165</v>
      </c>
      <c r="X327" s="41">
        <v>0</v>
      </c>
      <c r="Y327" s="40" t="s">
        <v>165</v>
      </c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39">
        <v>0</v>
      </c>
      <c r="AZ327" s="39">
        <v>0</v>
      </c>
      <c r="BA327" s="39">
        <v>0</v>
      </c>
      <c r="BB327" s="39">
        <v>0</v>
      </c>
      <c r="BC327" s="39">
        <v>0</v>
      </c>
      <c r="BD327" s="22">
        <f t="shared" si="31"/>
        <v>0</v>
      </c>
      <c r="BE327" s="22">
        <f t="shared" si="32"/>
        <v>0</v>
      </c>
      <c r="BF327" s="23"/>
    </row>
    <row r="328" spans="1:58" s="24" customFormat="1" ht="30" customHeight="1" x14ac:dyDescent="0.3">
      <c r="A328" s="31" t="str">
        <f>IF(C328=C327,"",COUNTIF($A$7:A327,"&gt;0")+1)</f>
        <v/>
      </c>
      <c r="B328" s="34" t="s">
        <v>181</v>
      </c>
      <c r="C328" s="33" t="s">
        <v>147</v>
      </c>
      <c r="D328" s="34" t="s">
        <v>148</v>
      </c>
      <c r="E328" s="35" t="str">
        <f t="shared" si="30"/>
        <v/>
      </c>
      <c r="F328" s="36" t="str">
        <f t="shared" ref="F328:F334" si="33">IF(BD328&lt;25000,"TAIP","")</f>
        <v/>
      </c>
      <c r="G328" s="36" t="s">
        <v>466</v>
      </c>
      <c r="H328" s="37" t="s">
        <v>5</v>
      </c>
      <c r="I328" s="38" t="s">
        <v>184</v>
      </c>
      <c r="J328" s="39">
        <v>0</v>
      </c>
      <c r="K328" s="40" t="s">
        <v>4</v>
      </c>
      <c r="L328" s="39">
        <v>43.07</v>
      </c>
      <c r="M328" s="40" t="s">
        <v>167</v>
      </c>
      <c r="N328" s="39">
        <v>72.89</v>
      </c>
      <c r="O328" s="40" t="s">
        <v>163</v>
      </c>
      <c r="P328" s="41">
        <v>0</v>
      </c>
      <c r="Q328" s="42" t="s">
        <v>164</v>
      </c>
      <c r="R328" s="41">
        <v>100</v>
      </c>
      <c r="S328" s="40" t="s">
        <v>165</v>
      </c>
      <c r="T328" s="41">
        <v>100</v>
      </c>
      <c r="U328" s="40" t="s">
        <v>165</v>
      </c>
      <c r="V328" s="41">
        <v>0</v>
      </c>
      <c r="W328" s="40" t="s">
        <v>165</v>
      </c>
      <c r="X328" s="41">
        <v>0</v>
      </c>
      <c r="Y328" s="40" t="s">
        <v>165</v>
      </c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39">
        <v>0</v>
      </c>
      <c r="AZ328" s="39">
        <v>0</v>
      </c>
      <c r="BA328" s="39">
        <v>0</v>
      </c>
      <c r="BB328" s="39">
        <v>0</v>
      </c>
      <c r="BC328" s="39">
        <v>0</v>
      </c>
      <c r="BD328" s="22" t="str">
        <f t="shared" si="31"/>
        <v/>
      </c>
      <c r="BE328" s="22">
        <f t="shared" si="32"/>
        <v>0</v>
      </c>
      <c r="BF328" s="23"/>
    </row>
    <row r="329" spans="1:58" s="24" customFormat="1" ht="30" customHeight="1" x14ac:dyDescent="0.3">
      <c r="A329" s="31" t="str">
        <f>IF(C329=C328,"",COUNTIF($A$7:A328,"&gt;0")+1)</f>
        <v/>
      </c>
      <c r="B329" s="34" t="s">
        <v>181</v>
      </c>
      <c r="C329" s="33" t="s">
        <v>147</v>
      </c>
      <c r="D329" s="34" t="s">
        <v>148</v>
      </c>
      <c r="E329" s="35" t="str">
        <f t="shared" si="30"/>
        <v/>
      </c>
      <c r="F329" s="36" t="str">
        <f t="shared" si="33"/>
        <v/>
      </c>
      <c r="G329" s="36" t="s">
        <v>466</v>
      </c>
      <c r="H329" s="37" t="s">
        <v>5</v>
      </c>
      <c r="I329" s="38" t="s">
        <v>185</v>
      </c>
      <c r="J329" s="39">
        <v>597</v>
      </c>
      <c r="K329" s="40" t="s">
        <v>4</v>
      </c>
      <c r="L329" s="39">
        <v>8.1999999999999993</v>
      </c>
      <c r="M329" s="40" t="s">
        <v>167</v>
      </c>
      <c r="N329" s="39">
        <v>109.9</v>
      </c>
      <c r="O329" s="40" t="s">
        <v>163</v>
      </c>
      <c r="P329" s="41">
        <v>0</v>
      </c>
      <c r="Q329" s="42" t="s">
        <v>164</v>
      </c>
      <c r="R329" s="41">
        <v>100</v>
      </c>
      <c r="S329" s="40" t="s">
        <v>165</v>
      </c>
      <c r="T329" s="41">
        <v>100</v>
      </c>
      <c r="U329" s="40" t="s">
        <v>165</v>
      </c>
      <c r="V329" s="41">
        <v>100</v>
      </c>
      <c r="W329" s="40" t="s">
        <v>165</v>
      </c>
      <c r="X329" s="41">
        <v>0</v>
      </c>
      <c r="Y329" s="40" t="s">
        <v>165</v>
      </c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39">
        <v>0</v>
      </c>
      <c r="AZ329" s="39">
        <v>538.00445999999999</v>
      </c>
      <c r="BA329" s="39">
        <v>0</v>
      </c>
      <c r="BB329" s="39">
        <v>0</v>
      </c>
      <c r="BC329" s="39">
        <v>4.8953999999999995</v>
      </c>
      <c r="BD329" s="22" t="str">
        <f t="shared" si="31"/>
        <v/>
      </c>
      <c r="BE329" s="22">
        <f t="shared" si="32"/>
        <v>0</v>
      </c>
      <c r="BF329" s="23"/>
    </row>
    <row r="330" spans="1:58" s="24" customFormat="1" ht="30" customHeight="1" x14ac:dyDescent="0.3">
      <c r="A330" s="31">
        <f>IF(C330=C329,"",COUNTIF($A$7:A329,"&gt;0")+1)</f>
        <v>88</v>
      </c>
      <c r="B330" s="34" t="s">
        <v>181</v>
      </c>
      <c r="C330" s="33" t="s">
        <v>149</v>
      </c>
      <c r="D330" s="34" t="s">
        <v>150</v>
      </c>
      <c r="E330" s="35" t="str">
        <f t="shared" si="30"/>
        <v>A</v>
      </c>
      <c r="F330" s="36" t="str">
        <f t="shared" si="33"/>
        <v>TAIP</v>
      </c>
      <c r="G330" s="36" t="s">
        <v>310</v>
      </c>
      <c r="H330" s="37" t="s">
        <v>5</v>
      </c>
      <c r="I330" s="38" t="s">
        <v>169</v>
      </c>
      <c r="J330" s="39">
        <v>1149.3440000000001</v>
      </c>
      <c r="K330" s="40" t="s">
        <v>4</v>
      </c>
      <c r="L330" s="39">
        <v>33.49</v>
      </c>
      <c r="M330" s="40" t="s">
        <v>167</v>
      </c>
      <c r="N330" s="39">
        <v>55.23</v>
      </c>
      <c r="O330" s="40" t="s">
        <v>163</v>
      </c>
      <c r="P330" s="41">
        <v>0</v>
      </c>
      <c r="Q330" s="42" t="s">
        <v>164</v>
      </c>
      <c r="R330" s="41">
        <v>100</v>
      </c>
      <c r="S330" s="40" t="s">
        <v>165</v>
      </c>
      <c r="T330" s="41">
        <v>100</v>
      </c>
      <c r="U330" s="40" t="s">
        <v>165</v>
      </c>
      <c r="V330" s="41">
        <v>0</v>
      </c>
      <c r="W330" s="40" t="s">
        <v>165</v>
      </c>
      <c r="X330" s="41">
        <v>0</v>
      </c>
      <c r="Y330" s="40" t="s">
        <v>165</v>
      </c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39">
        <v>2125.8872328287998</v>
      </c>
      <c r="AZ330" s="39">
        <v>0</v>
      </c>
      <c r="BA330" s="39">
        <v>0</v>
      </c>
      <c r="BB330" s="39">
        <v>38.491530560000008</v>
      </c>
      <c r="BC330" s="39">
        <v>0</v>
      </c>
      <c r="BD330" s="22">
        <f t="shared" si="31"/>
        <v>2125.8872328287998</v>
      </c>
      <c r="BE330" s="22">
        <f t="shared" si="32"/>
        <v>2125.8872328287998</v>
      </c>
      <c r="BF330" s="23"/>
    </row>
    <row r="331" spans="1:58" s="24" customFormat="1" ht="30" customHeight="1" x14ac:dyDescent="0.3">
      <c r="A331" s="31">
        <f>IF(C331=C330,"",COUNTIF($A$7:A330,"&gt;0")+1)</f>
        <v>89</v>
      </c>
      <c r="B331" s="34" t="s">
        <v>181</v>
      </c>
      <c r="C331" s="33" t="s">
        <v>153</v>
      </c>
      <c r="D331" s="34">
        <v>206274</v>
      </c>
      <c r="E331" s="35" t="str">
        <f t="shared" si="30"/>
        <v>A</v>
      </c>
      <c r="F331" s="36" t="str">
        <f t="shared" si="33"/>
        <v>TAIP</v>
      </c>
      <c r="G331" s="36" t="s">
        <v>311</v>
      </c>
      <c r="H331" s="37" t="s">
        <v>5</v>
      </c>
      <c r="I331" s="38" t="s">
        <v>280</v>
      </c>
      <c r="J331" s="39">
        <v>0</v>
      </c>
      <c r="K331" s="40" t="s">
        <v>4</v>
      </c>
      <c r="L331" s="39">
        <v>11.72</v>
      </c>
      <c r="M331" s="40" t="s">
        <v>167</v>
      </c>
      <c r="N331" s="39">
        <v>104.34</v>
      </c>
      <c r="O331" s="40" t="s">
        <v>163</v>
      </c>
      <c r="P331" s="41">
        <v>0</v>
      </c>
      <c r="Q331" s="42" t="s">
        <v>164</v>
      </c>
      <c r="R331" s="41">
        <v>100</v>
      </c>
      <c r="S331" s="40" t="s">
        <v>165</v>
      </c>
      <c r="T331" s="41">
        <v>100</v>
      </c>
      <c r="U331" s="40" t="s">
        <v>165</v>
      </c>
      <c r="V331" s="41">
        <v>0</v>
      </c>
      <c r="W331" s="40" t="s">
        <v>165</v>
      </c>
      <c r="X331" s="41">
        <v>0</v>
      </c>
      <c r="Y331" s="40" t="s">
        <v>165</v>
      </c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39">
        <v>0</v>
      </c>
      <c r="AZ331" s="39">
        <v>0</v>
      </c>
      <c r="BA331" s="39">
        <v>0</v>
      </c>
      <c r="BB331" s="39">
        <v>0</v>
      </c>
      <c r="BC331" s="39">
        <v>0</v>
      </c>
      <c r="BD331" s="22">
        <f t="shared" si="31"/>
        <v>0</v>
      </c>
      <c r="BE331" s="22">
        <f t="shared" si="32"/>
        <v>0</v>
      </c>
      <c r="BF331" s="23"/>
    </row>
    <row r="332" spans="1:58" s="24" customFormat="1" ht="30" customHeight="1" x14ac:dyDescent="0.3">
      <c r="A332" s="31" t="str">
        <f>IF(C332=C331,"",COUNTIF($A$7:A331,"&gt;0")+1)</f>
        <v/>
      </c>
      <c r="B332" s="34" t="s">
        <v>181</v>
      </c>
      <c r="C332" s="33" t="s">
        <v>153</v>
      </c>
      <c r="D332" s="34">
        <v>206274</v>
      </c>
      <c r="E332" s="35" t="str">
        <f t="shared" si="30"/>
        <v/>
      </c>
      <c r="F332" s="36" t="str">
        <f t="shared" si="33"/>
        <v/>
      </c>
      <c r="G332" s="36" t="s">
        <v>311</v>
      </c>
      <c r="H332" s="37" t="s">
        <v>5</v>
      </c>
      <c r="I332" s="38" t="s">
        <v>173</v>
      </c>
      <c r="J332" s="39">
        <v>80188.370999999999</v>
      </c>
      <c r="K332" s="40" t="s">
        <v>4</v>
      </c>
      <c r="L332" s="39">
        <v>8.1999999999999993</v>
      </c>
      <c r="M332" s="40" t="s">
        <v>167</v>
      </c>
      <c r="N332" s="39">
        <v>109.9</v>
      </c>
      <c r="O332" s="40" t="s">
        <v>163</v>
      </c>
      <c r="P332" s="41">
        <v>0</v>
      </c>
      <c r="Q332" s="40" t="s">
        <v>164</v>
      </c>
      <c r="R332" s="41">
        <v>100</v>
      </c>
      <c r="S332" s="40" t="s">
        <v>165</v>
      </c>
      <c r="T332" s="41">
        <v>100</v>
      </c>
      <c r="U332" s="40" t="s">
        <v>165</v>
      </c>
      <c r="V332" s="41">
        <v>100</v>
      </c>
      <c r="W332" s="40" t="s">
        <v>165</v>
      </c>
      <c r="X332" s="41">
        <v>0</v>
      </c>
      <c r="Y332" s="40" t="s">
        <v>165</v>
      </c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39">
        <v>0</v>
      </c>
      <c r="AZ332" s="39">
        <v>72264.156177779994</v>
      </c>
      <c r="BA332" s="39">
        <v>0</v>
      </c>
      <c r="BB332" s="39">
        <v>0</v>
      </c>
      <c r="BC332" s="39">
        <v>657.54464219999988</v>
      </c>
      <c r="BD332" s="22" t="str">
        <f t="shared" si="31"/>
        <v/>
      </c>
      <c r="BE332" s="22">
        <f t="shared" ref="BE332:BE334" si="34">SUMIF(D:D,D332,AY:AY)</f>
        <v>0</v>
      </c>
      <c r="BF332" s="23"/>
    </row>
    <row r="333" spans="1:58" s="24" customFormat="1" ht="30" customHeight="1" x14ac:dyDescent="0.3">
      <c r="A333" s="31"/>
      <c r="B333" s="34" t="s">
        <v>181</v>
      </c>
      <c r="C333" s="33" t="s">
        <v>153</v>
      </c>
      <c r="D333" s="34">
        <v>206275</v>
      </c>
      <c r="E333" s="35"/>
      <c r="F333" s="36"/>
      <c r="G333" s="36" t="s">
        <v>311</v>
      </c>
      <c r="H333" s="37" t="s">
        <v>5</v>
      </c>
      <c r="I333" s="38" t="s">
        <v>403</v>
      </c>
      <c r="J333" s="39">
        <v>1661.665</v>
      </c>
      <c r="K333" s="40" t="s">
        <v>4</v>
      </c>
      <c r="L333" s="39">
        <v>10</v>
      </c>
      <c r="M333" s="40" t="s">
        <v>167</v>
      </c>
      <c r="N333" s="39">
        <v>109.9</v>
      </c>
      <c r="O333" s="40" t="s">
        <v>163</v>
      </c>
      <c r="P333" s="41">
        <v>0</v>
      </c>
      <c r="Q333" s="40" t="s">
        <v>164</v>
      </c>
      <c r="R333" s="41">
        <v>100</v>
      </c>
      <c r="S333" s="40" t="s">
        <v>165</v>
      </c>
      <c r="T333" s="41">
        <v>100</v>
      </c>
      <c r="U333" s="40" t="s">
        <v>165</v>
      </c>
      <c r="V333" s="41">
        <v>100</v>
      </c>
      <c r="W333" s="40" t="s">
        <v>165</v>
      </c>
      <c r="X333" s="41">
        <v>0</v>
      </c>
      <c r="Y333" s="40" t="s">
        <v>165</v>
      </c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39">
        <v>0</v>
      </c>
      <c r="AZ333" s="39">
        <v>1826.1698350000001</v>
      </c>
      <c r="BA333" s="39">
        <v>0</v>
      </c>
      <c r="BB333" s="39">
        <v>0</v>
      </c>
      <c r="BC333" s="39">
        <v>16.61665</v>
      </c>
      <c r="BD333" s="22"/>
      <c r="BE333" s="22">
        <f t="shared" si="34"/>
        <v>0</v>
      </c>
      <c r="BF333" s="23"/>
    </row>
    <row r="334" spans="1:58" s="24" customFormat="1" ht="30" customHeight="1" x14ac:dyDescent="0.3">
      <c r="A334" s="31"/>
      <c r="B334" s="34" t="s">
        <v>181</v>
      </c>
      <c r="C334" s="33" t="s">
        <v>153</v>
      </c>
      <c r="D334" s="34">
        <v>206274</v>
      </c>
      <c r="E334" s="35" t="str">
        <f t="shared" si="30"/>
        <v/>
      </c>
      <c r="F334" s="36" t="str">
        <f t="shared" si="33"/>
        <v/>
      </c>
      <c r="G334" s="36" t="s">
        <v>311</v>
      </c>
      <c r="H334" s="37" t="s">
        <v>5</v>
      </c>
      <c r="I334" s="38" t="s">
        <v>404</v>
      </c>
      <c r="J334" s="39">
        <v>0</v>
      </c>
      <c r="K334" s="40" t="s">
        <v>4</v>
      </c>
      <c r="L334" s="39">
        <v>43.07</v>
      </c>
      <c r="M334" s="40" t="s">
        <v>167</v>
      </c>
      <c r="N334" s="39">
        <v>72.89</v>
      </c>
      <c r="O334" s="40" t="s">
        <v>163</v>
      </c>
      <c r="P334" s="41">
        <v>0</v>
      </c>
      <c r="Q334" s="42" t="s">
        <v>164</v>
      </c>
      <c r="R334" s="41">
        <v>100</v>
      </c>
      <c r="S334" s="40" t="s">
        <v>165</v>
      </c>
      <c r="T334" s="41">
        <v>100</v>
      </c>
      <c r="U334" s="40" t="s">
        <v>165</v>
      </c>
      <c r="V334" s="41">
        <v>0</v>
      </c>
      <c r="W334" s="40" t="s">
        <v>165</v>
      </c>
      <c r="X334" s="41">
        <v>0</v>
      </c>
      <c r="Y334" s="40" t="s">
        <v>165</v>
      </c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39">
        <v>0</v>
      </c>
      <c r="AZ334" s="39">
        <v>0</v>
      </c>
      <c r="BA334" s="39">
        <v>0</v>
      </c>
      <c r="BB334" s="39">
        <v>0</v>
      </c>
      <c r="BC334" s="39">
        <v>0</v>
      </c>
      <c r="BD334" s="22" t="str">
        <f>IF(D334=D332,"",BE334)</f>
        <v/>
      </c>
      <c r="BE334" s="22">
        <f t="shared" si="34"/>
        <v>0</v>
      </c>
      <c r="BF334" s="23"/>
    </row>
    <row r="335" spans="1:58" x14ac:dyDescent="0.3"/>
    <row r="336" spans="1:58" hidden="1" x14ac:dyDescent="0.3"/>
    <row r="337" spans="1:57" hidden="1" x14ac:dyDescent="0.3"/>
    <row r="338" spans="1:57" hidden="1" x14ac:dyDescent="0.3"/>
    <row r="339" spans="1:57" hidden="1" x14ac:dyDescent="0.3"/>
    <row r="340" spans="1:57" hidden="1" x14ac:dyDescent="0.3"/>
    <row r="341" spans="1:57" hidden="1" x14ac:dyDescent="0.3"/>
    <row r="342" spans="1:57" hidden="1" x14ac:dyDescent="0.3"/>
    <row r="343" spans="1:57" hidden="1" x14ac:dyDescent="0.3">
      <c r="A343" s="6"/>
      <c r="C343" s="6"/>
      <c r="E343" s="6"/>
      <c r="F343" s="6"/>
      <c r="G343" s="6"/>
      <c r="H343" s="6"/>
      <c r="I343" s="6"/>
      <c r="P343" s="6"/>
      <c r="R343" s="6"/>
      <c r="T343" s="6"/>
      <c r="V343" s="6"/>
      <c r="X343" s="6"/>
      <c r="BD343" s="6"/>
      <c r="BE343" s="6"/>
    </row>
    <row r="344" spans="1:57" hidden="1" x14ac:dyDescent="0.3">
      <c r="A344" s="6"/>
      <c r="C344" s="6"/>
      <c r="E344" s="6"/>
      <c r="F344" s="6"/>
      <c r="G344" s="6"/>
      <c r="H344" s="6"/>
      <c r="I344" s="6"/>
      <c r="P344" s="6"/>
      <c r="R344" s="6"/>
      <c r="T344" s="6"/>
      <c r="V344" s="6"/>
      <c r="X344" s="6"/>
      <c r="BD344" s="6"/>
      <c r="BE344" s="6"/>
    </row>
    <row r="345" spans="1:57" hidden="1" x14ac:dyDescent="0.3">
      <c r="A345" s="6"/>
      <c r="C345" s="6"/>
      <c r="E345" s="6"/>
      <c r="F345" s="6"/>
      <c r="G345" s="6"/>
      <c r="H345" s="6"/>
      <c r="I345" s="6"/>
      <c r="P345" s="6"/>
      <c r="R345" s="6"/>
      <c r="T345" s="6"/>
      <c r="V345" s="6"/>
      <c r="X345" s="6"/>
      <c r="BD345" s="6"/>
      <c r="BE345" s="6"/>
    </row>
    <row r="346" spans="1:57" hidden="1" x14ac:dyDescent="0.3">
      <c r="A346" s="6"/>
      <c r="C346" s="6"/>
      <c r="E346" s="6"/>
      <c r="F346" s="6"/>
      <c r="G346" s="6"/>
      <c r="H346" s="6"/>
      <c r="I346" s="6"/>
      <c r="P346" s="6"/>
      <c r="R346" s="6"/>
      <c r="T346" s="6"/>
      <c r="V346" s="6"/>
      <c r="X346" s="6"/>
      <c r="BD346" s="6"/>
      <c r="BE346" s="6"/>
    </row>
    <row r="347" spans="1:57" hidden="1" x14ac:dyDescent="0.3">
      <c r="A347" s="6"/>
      <c r="C347" s="6"/>
      <c r="E347" s="6"/>
      <c r="F347" s="6"/>
      <c r="G347" s="6"/>
      <c r="H347" s="6"/>
      <c r="I347" s="6"/>
      <c r="P347" s="6"/>
      <c r="R347" s="6"/>
      <c r="T347" s="6"/>
      <c r="V347" s="6"/>
      <c r="X347" s="6"/>
      <c r="BD347" s="6"/>
      <c r="BE347" s="6"/>
    </row>
    <row r="348" spans="1:57" hidden="1" x14ac:dyDescent="0.3">
      <c r="A348" s="6"/>
      <c r="C348" s="6"/>
      <c r="E348" s="6"/>
      <c r="F348" s="6"/>
      <c r="G348" s="6"/>
      <c r="H348" s="6"/>
      <c r="I348" s="6"/>
      <c r="P348" s="6"/>
      <c r="R348" s="6"/>
      <c r="T348" s="6"/>
      <c r="V348" s="6"/>
      <c r="X348" s="6"/>
      <c r="BD348" s="6"/>
      <c r="BE348" s="6"/>
    </row>
    <row r="349" spans="1:57" hidden="1" x14ac:dyDescent="0.3">
      <c r="A349" s="6"/>
      <c r="C349" s="6"/>
      <c r="E349" s="6"/>
      <c r="F349" s="6"/>
      <c r="G349" s="6"/>
      <c r="H349" s="6"/>
      <c r="I349" s="6"/>
      <c r="P349" s="6"/>
      <c r="R349" s="6"/>
      <c r="T349" s="6"/>
      <c r="V349" s="6"/>
      <c r="X349" s="6"/>
      <c r="BD349" s="6"/>
      <c r="BE349" s="6"/>
    </row>
    <row r="350" spans="1:57" hidden="1" x14ac:dyDescent="0.3">
      <c r="A350" s="6"/>
      <c r="C350" s="6"/>
      <c r="E350" s="6"/>
      <c r="F350" s="6"/>
      <c r="G350" s="6"/>
      <c r="H350" s="6"/>
      <c r="I350" s="6"/>
      <c r="P350" s="6"/>
      <c r="R350" s="6"/>
      <c r="T350" s="6"/>
      <c r="V350" s="6"/>
      <c r="X350" s="6"/>
      <c r="BD350" s="6"/>
      <c r="BE350" s="6"/>
    </row>
    <row r="351" spans="1:57" hidden="1" x14ac:dyDescent="0.3">
      <c r="A351" s="6"/>
      <c r="C351" s="6"/>
      <c r="E351" s="6"/>
      <c r="F351" s="6"/>
      <c r="G351" s="6"/>
      <c r="H351" s="6"/>
      <c r="I351" s="6"/>
      <c r="P351" s="6"/>
      <c r="R351" s="6"/>
      <c r="T351" s="6"/>
      <c r="V351" s="6"/>
      <c r="X351" s="6"/>
      <c r="BD351" s="6"/>
      <c r="BE351" s="6"/>
    </row>
    <row r="352" spans="1:57" hidden="1" x14ac:dyDescent="0.3">
      <c r="A352" s="6"/>
      <c r="C352" s="6"/>
      <c r="E352" s="6"/>
      <c r="F352" s="6"/>
      <c r="G352" s="6"/>
      <c r="H352" s="6"/>
      <c r="I352" s="6"/>
      <c r="P352" s="6"/>
      <c r="R352" s="6"/>
      <c r="T352" s="6"/>
      <c r="V352" s="6"/>
      <c r="X352" s="6"/>
      <c r="BD352" s="6"/>
      <c r="BE352" s="6"/>
    </row>
    <row r="353" spans="1:57" hidden="1" x14ac:dyDescent="0.3">
      <c r="A353" s="6"/>
      <c r="C353" s="6"/>
      <c r="E353" s="6"/>
      <c r="F353" s="6"/>
      <c r="G353" s="6"/>
      <c r="H353" s="6"/>
      <c r="I353" s="6"/>
      <c r="P353" s="6"/>
      <c r="R353" s="6"/>
      <c r="T353" s="6"/>
      <c r="V353" s="6"/>
      <c r="X353" s="6"/>
      <c r="BD353" s="6"/>
      <c r="BE353" s="6"/>
    </row>
    <row r="354" spans="1:57" hidden="1" x14ac:dyDescent="0.3">
      <c r="A354" s="6"/>
      <c r="C354" s="6"/>
      <c r="E354" s="6"/>
      <c r="F354" s="6"/>
      <c r="G354" s="6"/>
      <c r="H354" s="6"/>
      <c r="I354" s="6"/>
      <c r="P354" s="6"/>
      <c r="R354" s="6"/>
      <c r="T354" s="6"/>
      <c r="V354" s="6"/>
      <c r="X354" s="6"/>
      <c r="BD354" s="6"/>
      <c r="BE354" s="6"/>
    </row>
    <row r="355" spans="1:57" hidden="1" x14ac:dyDescent="0.3">
      <c r="A355" s="6"/>
      <c r="C355" s="6"/>
      <c r="E355" s="6"/>
      <c r="F355" s="6"/>
      <c r="G355" s="6"/>
      <c r="H355" s="6"/>
      <c r="I355" s="6"/>
      <c r="P355" s="6"/>
      <c r="R355" s="6"/>
      <c r="T355" s="6"/>
      <c r="V355" s="6"/>
      <c r="X355" s="6"/>
      <c r="BD355" s="6"/>
      <c r="BE355" s="6"/>
    </row>
    <row r="356" spans="1:57" hidden="1" x14ac:dyDescent="0.3">
      <c r="A356" s="6"/>
      <c r="C356" s="6"/>
      <c r="E356" s="6"/>
      <c r="F356" s="6"/>
      <c r="G356" s="6"/>
      <c r="H356" s="6"/>
      <c r="I356" s="6"/>
      <c r="P356" s="6"/>
      <c r="R356" s="6"/>
      <c r="T356" s="6"/>
      <c r="V356" s="6"/>
      <c r="X356" s="6"/>
      <c r="BD356" s="6"/>
      <c r="BE356" s="6"/>
    </row>
    <row r="357" spans="1:57" hidden="1" x14ac:dyDescent="0.3">
      <c r="A357" s="6"/>
      <c r="C357" s="6"/>
      <c r="E357" s="6"/>
      <c r="F357" s="6"/>
      <c r="G357" s="6"/>
      <c r="H357" s="6"/>
      <c r="I357" s="6"/>
      <c r="P357" s="6"/>
      <c r="R357" s="6"/>
      <c r="T357" s="6"/>
      <c r="V357" s="6"/>
      <c r="X357" s="6"/>
      <c r="BD357" s="6"/>
      <c r="BE357" s="6"/>
    </row>
    <row r="358" spans="1:57" hidden="1" x14ac:dyDescent="0.3">
      <c r="A358" s="6"/>
      <c r="C358" s="6"/>
      <c r="E358" s="6"/>
      <c r="F358" s="6"/>
      <c r="G358" s="6"/>
      <c r="H358" s="6"/>
      <c r="I358" s="6"/>
      <c r="P358" s="6"/>
      <c r="R358" s="6"/>
      <c r="T358" s="6"/>
      <c r="V358" s="6"/>
      <c r="X358" s="6"/>
      <c r="BD358" s="6"/>
      <c r="BE358" s="6"/>
    </row>
    <row r="359" spans="1:57" hidden="1" x14ac:dyDescent="0.3">
      <c r="A359" s="6"/>
      <c r="C359" s="6"/>
      <c r="E359" s="6"/>
      <c r="F359" s="6"/>
      <c r="G359" s="6"/>
      <c r="H359" s="6"/>
      <c r="I359" s="6"/>
      <c r="P359" s="6"/>
      <c r="R359" s="6"/>
      <c r="T359" s="6"/>
      <c r="V359" s="6"/>
      <c r="X359" s="6"/>
      <c r="BD359" s="6"/>
      <c r="BE359" s="6"/>
    </row>
    <row r="360" spans="1:57" hidden="1" x14ac:dyDescent="0.3">
      <c r="A360" s="6"/>
      <c r="C360" s="6"/>
      <c r="E360" s="6"/>
      <c r="F360" s="6"/>
      <c r="G360" s="6"/>
      <c r="H360" s="6"/>
      <c r="I360" s="6"/>
      <c r="P360" s="6"/>
      <c r="R360" s="6"/>
      <c r="T360" s="6"/>
      <c r="V360" s="6"/>
      <c r="X360" s="6"/>
      <c r="BD360" s="6"/>
      <c r="BE360" s="6"/>
    </row>
    <row r="361" spans="1:57" hidden="1" x14ac:dyDescent="0.3">
      <c r="A361" s="6"/>
      <c r="C361" s="6"/>
      <c r="E361" s="6"/>
      <c r="F361" s="6"/>
      <c r="G361" s="6"/>
      <c r="H361" s="6"/>
      <c r="I361" s="6"/>
      <c r="P361" s="6"/>
      <c r="R361" s="6"/>
      <c r="T361" s="6"/>
      <c r="V361" s="6"/>
      <c r="X361" s="6"/>
      <c r="BD361" s="6"/>
      <c r="BE361" s="6"/>
    </row>
    <row r="362" spans="1:57" hidden="1" x14ac:dyDescent="0.3">
      <c r="A362" s="6"/>
      <c r="C362" s="6"/>
      <c r="E362" s="6"/>
      <c r="F362" s="6"/>
      <c r="G362" s="6"/>
      <c r="H362" s="6"/>
      <c r="I362" s="6"/>
      <c r="P362" s="6"/>
      <c r="R362" s="6"/>
      <c r="T362" s="6"/>
      <c r="V362" s="6"/>
      <c r="X362" s="6"/>
      <c r="BD362" s="6"/>
      <c r="BE362" s="6"/>
    </row>
    <row r="363" spans="1:57" hidden="1" x14ac:dyDescent="0.3">
      <c r="A363" s="6"/>
      <c r="C363" s="6"/>
      <c r="E363" s="6"/>
      <c r="F363" s="6"/>
      <c r="G363" s="6"/>
      <c r="H363" s="6"/>
      <c r="I363" s="6"/>
      <c r="P363" s="6"/>
      <c r="R363" s="6"/>
      <c r="T363" s="6"/>
      <c r="V363" s="6"/>
      <c r="X363" s="6"/>
      <c r="BD363" s="6"/>
      <c r="BE363" s="6"/>
    </row>
    <row r="364" spans="1:57" hidden="1" x14ac:dyDescent="0.3">
      <c r="A364" s="6"/>
      <c r="C364" s="6"/>
      <c r="E364" s="6"/>
      <c r="F364" s="6"/>
      <c r="G364" s="6"/>
      <c r="H364" s="6"/>
      <c r="I364" s="6"/>
      <c r="P364" s="6"/>
      <c r="R364" s="6"/>
      <c r="T364" s="6"/>
      <c r="V364" s="6"/>
      <c r="X364" s="6"/>
      <c r="BD364" s="6"/>
      <c r="BE364" s="6"/>
    </row>
    <row r="365" spans="1:57" hidden="1" x14ac:dyDescent="0.3">
      <c r="A365" s="6"/>
      <c r="C365" s="6"/>
      <c r="E365" s="6"/>
      <c r="F365" s="6"/>
      <c r="G365" s="6"/>
      <c r="H365" s="6"/>
      <c r="I365" s="6"/>
      <c r="P365" s="6"/>
      <c r="R365" s="6"/>
      <c r="T365" s="6"/>
      <c r="V365" s="6"/>
      <c r="X365" s="6"/>
      <c r="BD365" s="6"/>
      <c r="BE365" s="6"/>
    </row>
    <row r="366" spans="1:57" hidden="1" x14ac:dyDescent="0.3">
      <c r="A366" s="6"/>
      <c r="C366" s="6"/>
      <c r="E366" s="6"/>
      <c r="F366" s="6"/>
      <c r="G366" s="6"/>
      <c r="H366" s="6"/>
      <c r="I366" s="6"/>
      <c r="P366" s="6"/>
      <c r="R366" s="6"/>
      <c r="T366" s="6"/>
      <c r="V366" s="6"/>
      <c r="X366" s="6"/>
      <c r="BD366" s="6"/>
      <c r="BE366" s="6"/>
    </row>
    <row r="367" spans="1:57" hidden="1" x14ac:dyDescent="0.3">
      <c r="A367" s="6"/>
      <c r="C367" s="6"/>
      <c r="E367" s="6"/>
      <c r="F367" s="6"/>
      <c r="G367" s="6"/>
      <c r="H367" s="6"/>
      <c r="I367" s="6"/>
      <c r="P367" s="6"/>
      <c r="R367" s="6"/>
      <c r="T367" s="6"/>
      <c r="V367" s="6"/>
      <c r="X367" s="6"/>
      <c r="BD367" s="6"/>
      <c r="BE367" s="6"/>
    </row>
    <row r="368" spans="1:57" hidden="1" x14ac:dyDescent="0.3">
      <c r="A368" s="6"/>
      <c r="C368" s="6"/>
      <c r="E368" s="6"/>
      <c r="F368" s="6"/>
      <c r="G368" s="6"/>
      <c r="H368" s="6"/>
      <c r="I368" s="6"/>
      <c r="P368" s="6"/>
      <c r="R368" s="6"/>
      <c r="T368" s="6"/>
      <c r="V368" s="6"/>
      <c r="X368" s="6"/>
      <c r="BD368" s="6"/>
      <c r="BE368" s="6"/>
    </row>
    <row r="369" spans="1:57" hidden="1" x14ac:dyDescent="0.3">
      <c r="A369" s="6"/>
      <c r="C369" s="6"/>
      <c r="E369" s="6"/>
      <c r="F369" s="6"/>
      <c r="G369" s="6"/>
      <c r="H369" s="6"/>
      <c r="I369" s="6"/>
      <c r="P369" s="6"/>
      <c r="R369" s="6"/>
      <c r="T369" s="6"/>
      <c r="V369" s="6"/>
      <c r="X369" s="6"/>
      <c r="BD369" s="6"/>
      <c r="BE369" s="6"/>
    </row>
    <row r="370" spans="1:57" hidden="1" x14ac:dyDescent="0.3">
      <c r="A370" s="6"/>
      <c r="C370" s="6"/>
      <c r="E370" s="6"/>
      <c r="F370" s="6"/>
      <c r="G370" s="6"/>
      <c r="H370" s="6"/>
      <c r="I370" s="6"/>
      <c r="P370" s="6"/>
      <c r="R370" s="6"/>
      <c r="T370" s="6"/>
      <c r="V370" s="6"/>
      <c r="X370" s="6"/>
      <c r="BD370" s="6"/>
      <c r="BE370" s="6"/>
    </row>
    <row r="371" spans="1:57" hidden="1" x14ac:dyDescent="0.3">
      <c r="A371" s="6"/>
      <c r="C371" s="6"/>
      <c r="E371" s="6"/>
      <c r="F371" s="6"/>
      <c r="G371" s="6"/>
      <c r="H371" s="6"/>
      <c r="I371" s="6"/>
      <c r="P371" s="6"/>
      <c r="R371" s="6"/>
      <c r="T371" s="6"/>
      <c r="V371" s="6"/>
      <c r="X371" s="6"/>
      <c r="BD371" s="6"/>
      <c r="BE371" s="6"/>
    </row>
    <row r="372" spans="1:57" hidden="1" x14ac:dyDescent="0.3">
      <c r="A372" s="6"/>
      <c r="C372" s="6"/>
      <c r="E372" s="6"/>
      <c r="F372" s="6"/>
      <c r="G372" s="6"/>
      <c r="H372" s="6"/>
      <c r="I372" s="6"/>
      <c r="P372" s="6"/>
      <c r="R372" s="6"/>
      <c r="T372" s="6"/>
      <c r="V372" s="6"/>
      <c r="X372" s="6"/>
      <c r="BD372" s="6"/>
      <c r="BE372" s="6"/>
    </row>
    <row r="373" spans="1:57" hidden="1" x14ac:dyDescent="0.3">
      <c r="A373" s="6"/>
      <c r="C373" s="6"/>
      <c r="E373" s="6"/>
      <c r="F373" s="6"/>
      <c r="G373" s="6"/>
      <c r="H373" s="6"/>
      <c r="I373" s="6"/>
      <c r="P373" s="6"/>
      <c r="R373" s="6"/>
      <c r="T373" s="6"/>
      <c r="V373" s="6"/>
      <c r="X373" s="6"/>
      <c r="BD373" s="6"/>
      <c r="BE373" s="6"/>
    </row>
    <row r="374" spans="1:57" hidden="1" x14ac:dyDescent="0.3">
      <c r="A374" s="6"/>
      <c r="C374" s="6"/>
      <c r="E374" s="6"/>
      <c r="F374" s="6"/>
      <c r="G374" s="6"/>
      <c r="H374" s="6"/>
      <c r="I374" s="6"/>
      <c r="P374" s="6"/>
      <c r="R374" s="6"/>
      <c r="T374" s="6"/>
      <c r="V374" s="6"/>
      <c r="X374" s="6"/>
      <c r="BD374" s="6"/>
      <c r="BE374" s="6"/>
    </row>
    <row r="375" spans="1:57" hidden="1" x14ac:dyDescent="0.3">
      <c r="A375" s="6"/>
      <c r="C375" s="6"/>
      <c r="E375" s="6"/>
      <c r="F375" s="6"/>
      <c r="G375" s="6"/>
      <c r="H375" s="6"/>
      <c r="I375" s="6"/>
      <c r="P375" s="6"/>
      <c r="R375" s="6"/>
      <c r="T375" s="6"/>
      <c r="V375" s="6"/>
      <c r="X375" s="6"/>
      <c r="BD375" s="6"/>
      <c r="BE375" s="6"/>
    </row>
    <row r="376" spans="1:57" hidden="1" x14ac:dyDescent="0.3">
      <c r="A376" s="6"/>
      <c r="C376" s="6"/>
      <c r="E376" s="6"/>
      <c r="F376" s="6"/>
      <c r="G376" s="6"/>
      <c r="H376" s="6"/>
      <c r="I376" s="6"/>
      <c r="P376" s="6"/>
      <c r="R376" s="6"/>
      <c r="T376" s="6"/>
      <c r="V376" s="6"/>
      <c r="X376" s="6"/>
      <c r="BD376" s="6"/>
      <c r="BE376" s="6"/>
    </row>
    <row r="377" spans="1:57" hidden="1" x14ac:dyDescent="0.3">
      <c r="A377" s="6"/>
      <c r="C377" s="6"/>
      <c r="E377" s="6"/>
      <c r="F377" s="6"/>
      <c r="G377" s="6"/>
      <c r="H377" s="6"/>
      <c r="I377" s="6"/>
      <c r="P377" s="6"/>
      <c r="R377" s="6"/>
      <c r="T377" s="6"/>
      <c r="V377" s="6"/>
      <c r="X377" s="6"/>
      <c r="BD377" s="6"/>
      <c r="BE377" s="6"/>
    </row>
    <row r="378" spans="1:57" hidden="1" x14ac:dyDescent="0.3">
      <c r="A378" s="6"/>
      <c r="C378" s="6"/>
      <c r="E378" s="6"/>
      <c r="F378" s="6"/>
      <c r="G378" s="6"/>
      <c r="H378" s="6"/>
      <c r="I378" s="6"/>
      <c r="P378" s="6"/>
      <c r="R378" s="6"/>
      <c r="T378" s="6"/>
      <c r="V378" s="6"/>
      <c r="X378" s="6"/>
      <c r="BD378" s="6"/>
      <c r="BE378" s="6"/>
    </row>
    <row r="379" spans="1:57" hidden="1" x14ac:dyDescent="0.3">
      <c r="A379" s="6"/>
      <c r="C379" s="6"/>
      <c r="E379" s="6"/>
      <c r="F379" s="6"/>
      <c r="G379" s="6"/>
      <c r="H379" s="6"/>
      <c r="I379" s="6"/>
      <c r="P379" s="6"/>
      <c r="R379" s="6"/>
      <c r="T379" s="6"/>
      <c r="V379" s="6"/>
      <c r="X379" s="6"/>
      <c r="BD379" s="6"/>
      <c r="BE379" s="6"/>
    </row>
    <row r="380" spans="1:57" hidden="1" x14ac:dyDescent="0.3">
      <c r="A380" s="6"/>
      <c r="C380" s="6"/>
      <c r="E380" s="6"/>
      <c r="F380" s="6"/>
      <c r="G380" s="6"/>
      <c r="H380" s="6"/>
      <c r="I380" s="6"/>
      <c r="P380" s="6"/>
      <c r="R380" s="6"/>
      <c r="T380" s="6"/>
      <c r="V380" s="6"/>
      <c r="X380" s="6"/>
      <c r="BD380" s="6"/>
      <c r="BE380" s="6"/>
    </row>
    <row r="381" spans="1:57" hidden="1" x14ac:dyDescent="0.3">
      <c r="A381" s="6"/>
      <c r="C381" s="6"/>
      <c r="E381" s="6"/>
      <c r="F381" s="6"/>
      <c r="G381" s="6"/>
      <c r="H381" s="6"/>
      <c r="I381" s="6"/>
      <c r="P381" s="6"/>
      <c r="R381" s="6"/>
      <c r="T381" s="6"/>
      <c r="V381" s="6"/>
      <c r="X381" s="6"/>
      <c r="BD381" s="6"/>
      <c r="BE381" s="6"/>
    </row>
    <row r="382" spans="1:57" hidden="1" x14ac:dyDescent="0.3">
      <c r="A382" s="6"/>
      <c r="C382" s="6"/>
      <c r="E382" s="6"/>
      <c r="F382" s="6"/>
      <c r="G382" s="6"/>
      <c r="H382" s="6"/>
      <c r="I382" s="6"/>
      <c r="P382" s="6"/>
      <c r="R382" s="6"/>
      <c r="T382" s="6"/>
      <c r="V382" s="6"/>
      <c r="X382" s="6"/>
      <c r="BD382" s="6"/>
      <c r="BE382" s="6"/>
    </row>
    <row r="383" spans="1:57" hidden="1" x14ac:dyDescent="0.3">
      <c r="A383" s="6"/>
      <c r="C383" s="6"/>
      <c r="E383" s="6"/>
      <c r="F383" s="6"/>
      <c r="G383" s="6"/>
      <c r="H383" s="6"/>
      <c r="I383" s="6"/>
      <c r="P383" s="6"/>
      <c r="R383" s="6"/>
      <c r="T383" s="6"/>
      <c r="V383" s="6"/>
      <c r="X383" s="6"/>
      <c r="BD383" s="6"/>
      <c r="BE383" s="6"/>
    </row>
    <row r="384" spans="1:57" hidden="1" x14ac:dyDescent="0.3">
      <c r="A384" s="6"/>
      <c r="C384" s="6"/>
      <c r="E384" s="6"/>
      <c r="F384" s="6"/>
      <c r="G384" s="6"/>
      <c r="H384" s="6"/>
      <c r="I384" s="6"/>
      <c r="P384" s="6"/>
      <c r="R384" s="6"/>
      <c r="T384" s="6"/>
      <c r="V384" s="6"/>
      <c r="X384" s="6"/>
      <c r="BD384" s="6"/>
      <c r="BE384" s="6"/>
    </row>
    <row r="385" spans="1:57" hidden="1" x14ac:dyDescent="0.3">
      <c r="A385" s="6"/>
      <c r="C385" s="6"/>
      <c r="E385" s="6"/>
      <c r="F385" s="6"/>
      <c r="G385" s="6"/>
      <c r="H385" s="6"/>
      <c r="I385" s="6"/>
      <c r="P385" s="6"/>
      <c r="R385" s="6"/>
      <c r="T385" s="6"/>
      <c r="V385" s="6"/>
      <c r="X385" s="6"/>
      <c r="BD385" s="6"/>
      <c r="BE385" s="6"/>
    </row>
    <row r="386" spans="1:57" hidden="1" x14ac:dyDescent="0.3">
      <c r="A386" s="6"/>
      <c r="C386" s="6"/>
      <c r="E386" s="6"/>
      <c r="F386" s="6"/>
      <c r="G386" s="6"/>
      <c r="H386" s="6"/>
      <c r="I386" s="6"/>
      <c r="P386" s="6"/>
      <c r="R386" s="6"/>
      <c r="T386" s="6"/>
      <c r="V386" s="6"/>
      <c r="X386" s="6"/>
      <c r="BD386" s="6"/>
      <c r="BE386" s="6"/>
    </row>
    <row r="387" spans="1:57" hidden="1" x14ac:dyDescent="0.3">
      <c r="A387" s="6"/>
      <c r="C387" s="6"/>
      <c r="E387" s="6"/>
      <c r="F387" s="6"/>
      <c r="G387" s="6"/>
      <c r="H387" s="6"/>
      <c r="I387" s="6"/>
      <c r="P387" s="6"/>
      <c r="R387" s="6"/>
      <c r="T387" s="6"/>
      <c r="V387" s="6"/>
      <c r="X387" s="6"/>
      <c r="BD387" s="6"/>
      <c r="BE387" s="6"/>
    </row>
    <row r="388" spans="1:57" hidden="1" x14ac:dyDescent="0.3">
      <c r="A388" s="6"/>
      <c r="C388" s="6"/>
      <c r="E388" s="6"/>
      <c r="F388" s="6"/>
      <c r="G388" s="6"/>
      <c r="H388" s="6"/>
      <c r="I388" s="6"/>
      <c r="P388" s="6"/>
      <c r="R388" s="6"/>
      <c r="T388" s="6"/>
      <c r="V388" s="6"/>
      <c r="X388" s="6"/>
      <c r="BD388" s="6"/>
      <c r="BE388" s="6"/>
    </row>
    <row r="389" spans="1:57" hidden="1" x14ac:dyDescent="0.3">
      <c r="A389" s="6"/>
      <c r="C389" s="6"/>
      <c r="E389" s="6"/>
      <c r="F389" s="6"/>
      <c r="G389" s="6"/>
      <c r="H389" s="6"/>
      <c r="I389" s="6"/>
      <c r="P389" s="6"/>
      <c r="R389" s="6"/>
      <c r="T389" s="6"/>
      <c r="V389" s="6"/>
      <c r="X389" s="6"/>
      <c r="BD389" s="6"/>
      <c r="BE389" s="6"/>
    </row>
    <row r="390" spans="1:57" hidden="1" x14ac:dyDescent="0.3">
      <c r="A390" s="6"/>
      <c r="C390" s="6"/>
      <c r="E390" s="6"/>
      <c r="F390" s="6"/>
      <c r="G390" s="6"/>
      <c r="H390" s="6"/>
      <c r="I390" s="6"/>
      <c r="P390" s="6"/>
      <c r="R390" s="6"/>
      <c r="T390" s="6"/>
      <c r="V390" s="6"/>
      <c r="X390" s="6"/>
      <c r="BD390" s="6"/>
      <c r="BE390" s="6"/>
    </row>
    <row r="391" spans="1:57" hidden="1" x14ac:dyDescent="0.3">
      <c r="A391" s="6"/>
      <c r="C391" s="6"/>
      <c r="E391" s="6"/>
      <c r="F391" s="6"/>
      <c r="G391" s="6"/>
      <c r="H391" s="6"/>
      <c r="I391" s="6"/>
      <c r="P391" s="6"/>
      <c r="R391" s="6"/>
      <c r="T391" s="6"/>
      <c r="V391" s="6"/>
      <c r="X391" s="6"/>
      <c r="BD391" s="6"/>
      <c r="BE391" s="6"/>
    </row>
    <row r="392" spans="1:57" hidden="1" x14ac:dyDescent="0.3">
      <c r="A392" s="6"/>
      <c r="C392" s="6"/>
      <c r="E392" s="6"/>
      <c r="F392" s="6"/>
      <c r="G392" s="6"/>
      <c r="H392" s="6"/>
      <c r="I392" s="6"/>
      <c r="P392" s="6"/>
      <c r="R392" s="6"/>
      <c r="T392" s="6"/>
      <c r="V392" s="6"/>
      <c r="X392" s="6"/>
      <c r="BD392" s="6"/>
      <c r="BE392" s="6"/>
    </row>
    <row r="393" spans="1:57" hidden="1" x14ac:dyDescent="0.3">
      <c r="A393" s="6"/>
      <c r="C393" s="6"/>
      <c r="E393" s="6"/>
      <c r="F393" s="6"/>
      <c r="G393" s="6"/>
      <c r="H393" s="6"/>
      <c r="I393" s="6"/>
      <c r="P393" s="6"/>
      <c r="R393" s="6"/>
      <c r="T393" s="6"/>
      <c r="V393" s="6"/>
      <c r="X393" s="6"/>
      <c r="BD393" s="6"/>
      <c r="BE393" s="6"/>
    </row>
    <row r="394" spans="1:57" hidden="1" x14ac:dyDescent="0.3">
      <c r="A394" s="6"/>
      <c r="C394" s="6"/>
      <c r="E394" s="6"/>
      <c r="F394" s="6"/>
      <c r="G394" s="6"/>
      <c r="H394" s="6"/>
      <c r="I394" s="6"/>
      <c r="P394" s="6"/>
      <c r="R394" s="6"/>
      <c r="T394" s="6"/>
      <c r="V394" s="6"/>
      <c r="X394" s="6"/>
      <c r="BD394" s="6"/>
      <c r="BE394" s="6"/>
    </row>
    <row r="395" spans="1:57" hidden="1" x14ac:dyDescent="0.3">
      <c r="A395" s="6"/>
      <c r="C395" s="6"/>
      <c r="E395" s="6"/>
      <c r="F395" s="6"/>
      <c r="G395" s="6"/>
      <c r="H395" s="6"/>
      <c r="I395" s="6"/>
      <c r="P395" s="6"/>
      <c r="R395" s="6"/>
      <c r="T395" s="6"/>
      <c r="V395" s="6"/>
      <c r="X395" s="6"/>
      <c r="BD395" s="6"/>
      <c r="BE395" s="6"/>
    </row>
    <row r="396" spans="1:57" hidden="1" x14ac:dyDescent="0.3">
      <c r="A396" s="6"/>
      <c r="C396" s="6"/>
      <c r="E396" s="6"/>
      <c r="F396" s="6"/>
      <c r="G396" s="6"/>
      <c r="H396" s="6"/>
      <c r="I396" s="6"/>
      <c r="P396" s="6"/>
      <c r="R396" s="6"/>
      <c r="T396" s="6"/>
      <c r="V396" s="6"/>
      <c r="X396" s="6"/>
      <c r="BD396" s="6"/>
      <c r="BE396" s="6"/>
    </row>
    <row r="397" spans="1:57" hidden="1" x14ac:dyDescent="0.3">
      <c r="A397" s="6"/>
      <c r="C397" s="6"/>
      <c r="E397" s="6"/>
      <c r="F397" s="6"/>
      <c r="G397" s="6"/>
      <c r="H397" s="6"/>
      <c r="I397" s="6"/>
      <c r="P397" s="6"/>
      <c r="R397" s="6"/>
      <c r="T397" s="6"/>
      <c r="V397" s="6"/>
      <c r="X397" s="6"/>
      <c r="BD397" s="6"/>
      <c r="BE397" s="6"/>
    </row>
    <row r="398" spans="1:57" hidden="1" x14ac:dyDescent="0.3">
      <c r="A398" s="6"/>
      <c r="C398" s="6"/>
      <c r="E398" s="6"/>
      <c r="F398" s="6"/>
      <c r="G398" s="6"/>
      <c r="H398" s="6"/>
      <c r="I398" s="6"/>
      <c r="P398" s="6"/>
      <c r="R398" s="6"/>
      <c r="T398" s="6"/>
      <c r="V398" s="6"/>
      <c r="X398" s="6"/>
      <c r="BD398" s="6"/>
      <c r="BE398" s="6"/>
    </row>
    <row r="399" spans="1:57" hidden="1" x14ac:dyDescent="0.3">
      <c r="A399" s="6"/>
      <c r="C399" s="6"/>
      <c r="E399" s="6"/>
      <c r="F399" s="6"/>
      <c r="G399" s="6"/>
      <c r="H399" s="6"/>
      <c r="I399" s="6"/>
      <c r="P399" s="6"/>
      <c r="R399" s="6"/>
      <c r="T399" s="6"/>
      <c r="V399" s="6"/>
      <c r="X399" s="6"/>
      <c r="BD399" s="6"/>
      <c r="BE399" s="6"/>
    </row>
    <row r="400" spans="1:57" hidden="1" x14ac:dyDescent="0.3">
      <c r="A400" s="6"/>
      <c r="C400" s="6"/>
      <c r="E400" s="6"/>
      <c r="F400" s="6"/>
      <c r="G400" s="6"/>
      <c r="H400" s="6"/>
      <c r="I400" s="6"/>
      <c r="P400" s="6"/>
      <c r="R400" s="6"/>
      <c r="T400" s="6"/>
      <c r="V400" s="6"/>
      <c r="X400" s="6"/>
      <c r="BD400" s="6"/>
      <c r="BE400" s="6"/>
    </row>
    <row r="401" spans="1:57" hidden="1" x14ac:dyDescent="0.3">
      <c r="A401" s="6"/>
      <c r="C401" s="6"/>
      <c r="E401" s="6"/>
      <c r="F401" s="6"/>
      <c r="G401" s="6"/>
      <c r="H401" s="6"/>
      <c r="I401" s="6"/>
      <c r="P401" s="6"/>
      <c r="R401" s="6"/>
      <c r="T401" s="6"/>
      <c r="V401" s="6"/>
      <c r="X401" s="6"/>
      <c r="BD401" s="6"/>
      <c r="BE401" s="6"/>
    </row>
    <row r="402" spans="1:57" hidden="1" x14ac:dyDescent="0.3">
      <c r="A402" s="6"/>
      <c r="C402" s="6"/>
      <c r="E402" s="6"/>
      <c r="F402" s="6"/>
      <c r="G402" s="6"/>
      <c r="H402" s="6"/>
      <c r="I402" s="6"/>
      <c r="P402" s="6"/>
      <c r="R402" s="6"/>
      <c r="T402" s="6"/>
      <c r="V402" s="6"/>
      <c r="X402" s="6"/>
      <c r="BD402" s="6"/>
      <c r="BE402" s="6"/>
    </row>
    <row r="403" spans="1:57" hidden="1" x14ac:dyDescent="0.3">
      <c r="A403" s="6"/>
      <c r="C403" s="6"/>
      <c r="E403" s="6"/>
      <c r="F403" s="6"/>
      <c r="G403" s="6"/>
      <c r="H403" s="6"/>
      <c r="I403" s="6"/>
      <c r="P403" s="6"/>
      <c r="R403" s="6"/>
      <c r="T403" s="6"/>
      <c r="V403" s="6"/>
      <c r="X403" s="6"/>
      <c r="BD403" s="6"/>
      <c r="BE403" s="6"/>
    </row>
    <row r="404" spans="1:57" hidden="1" x14ac:dyDescent="0.3">
      <c r="A404" s="6"/>
      <c r="C404" s="6"/>
      <c r="E404" s="6"/>
      <c r="F404" s="6"/>
      <c r="G404" s="6"/>
      <c r="H404" s="6"/>
      <c r="I404" s="6"/>
      <c r="P404" s="6"/>
      <c r="R404" s="6"/>
      <c r="T404" s="6"/>
      <c r="V404" s="6"/>
      <c r="X404" s="6"/>
      <c r="BD404" s="6"/>
      <c r="BE404" s="6"/>
    </row>
    <row r="405" spans="1:57" hidden="1" x14ac:dyDescent="0.3">
      <c r="A405" s="6"/>
      <c r="C405" s="6"/>
      <c r="E405" s="6"/>
      <c r="F405" s="6"/>
      <c r="G405" s="6"/>
      <c r="H405" s="6"/>
      <c r="I405" s="6"/>
      <c r="P405" s="6"/>
      <c r="R405" s="6"/>
      <c r="T405" s="6"/>
      <c r="V405" s="6"/>
      <c r="X405" s="6"/>
      <c r="BD405" s="6"/>
      <c r="BE405" s="6"/>
    </row>
    <row r="406" spans="1:57" hidden="1" x14ac:dyDescent="0.3">
      <c r="A406" s="6"/>
      <c r="C406" s="6"/>
      <c r="E406" s="6"/>
      <c r="F406" s="6"/>
      <c r="G406" s="6"/>
      <c r="H406" s="6"/>
      <c r="I406" s="6"/>
      <c r="P406" s="6"/>
      <c r="R406" s="6"/>
      <c r="T406" s="6"/>
      <c r="V406" s="6"/>
      <c r="X406" s="6"/>
      <c r="BD406" s="6"/>
      <c r="BE406" s="6"/>
    </row>
    <row r="407" spans="1:57" hidden="1" x14ac:dyDescent="0.3">
      <c r="A407" s="6"/>
      <c r="C407" s="6"/>
      <c r="E407" s="6"/>
      <c r="F407" s="6"/>
      <c r="G407" s="6"/>
      <c r="H407" s="6"/>
      <c r="I407" s="6"/>
      <c r="P407" s="6"/>
      <c r="R407" s="6"/>
      <c r="T407" s="6"/>
      <c r="V407" s="6"/>
      <c r="X407" s="6"/>
      <c r="BD407" s="6"/>
      <c r="BE407" s="6"/>
    </row>
    <row r="408" spans="1:57" hidden="1" x14ac:dyDescent="0.3">
      <c r="A408" s="6"/>
      <c r="C408" s="6"/>
      <c r="E408" s="6"/>
      <c r="F408" s="6"/>
      <c r="G408" s="6"/>
      <c r="H408" s="6"/>
      <c r="I408" s="6"/>
      <c r="P408" s="6"/>
      <c r="R408" s="6"/>
      <c r="T408" s="6"/>
      <c r="V408" s="6"/>
      <c r="X408" s="6"/>
      <c r="BD408" s="6"/>
      <c r="BE408" s="6"/>
    </row>
    <row r="409" spans="1:57" hidden="1" x14ac:dyDescent="0.3">
      <c r="A409" s="6"/>
      <c r="C409" s="6"/>
      <c r="E409" s="6"/>
      <c r="F409" s="6"/>
      <c r="G409" s="6"/>
      <c r="H409" s="6"/>
      <c r="I409" s="6"/>
      <c r="P409" s="6"/>
      <c r="R409" s="6"/>
      <c r="T409" s="6"/>
      <c r="V409" s="6"/>
      <c r="X409" s="6"/>
      <c r="BD409" s="6"/>
      <c r="BE409" s="6"/>
    </row>
    <row r="410" spans="1:57" hidden="1" x14ac:dyDescent="0.3">
      <c r="A410" s="6"/>
      <c r="C410" s="6"/>
      <c r="E410" s="6"/>
      <c r="F410" s="6"/>
      <c r="G410" s="6"/>
      <c r="H410" s="6"/>
      <c r="I410" s="6"/>
      <c r="P410" s="6"/>
      <c r="R410" s="6"/>
      <c r="T410" s="6"/>
      <c r="V410" s="6"/>
      <c r="X410" s="6"/>
      <c r="BD410" s="6"/>
      <c r="BE410" s="6"/>
    </row>
    <row r="411" spans="1:57" hidden="1" x14ac:dyDescent="0.3">
      <c r="A411" s="6"/>
      <c r="C411" s="6"/>
      <c r="E411" s="6"/>
      <c r="F411" s="6"/>
      <c r="G411" s="6"/>
      <c r="H411" s="6"/>
      <c r="I411" s="6"/>
      <c r="P411" s="6"/>
      <c r="R411" s="6"/>
      <c r="T411" s="6"/>
      <c r="V411" s="6"/>
      <c r="X411" s="6"/>
      <c r="BD411" s="6"/>
      <c r="BE411" s="6"/>
    </row>
    <row r="412" spans="1:57" hidden="1" x14ac:dyDescent="0.3">
      <c r="A412" s="6"/>
      <c r="C412" s="6"/>
      <c r="E412" s="6"/>
      <c r="F412" s="6"/>
      <c r="G412" s="6"/>
      <c r="H412" s="6"/>
      <c r="I412" s="6"/>
      <c r="P412" s="6"/>
      <c r="R412" s="6"/>
      <c r="T412" s="6"/>
      <c r="V412" s="6"/>
      <c r="X412" s="6"/>
      <c r="BD412" s="6"/>
      <c r="BE412" s="6"/>
    </row>
    <row r="413" spans="1:57" hidden="1" x14ac:dyDescent="0.3">
      <c r="A413" s="6"/>
      <c r="C413" s="6"/>
      <c r="E413" s="6"/>
      <c r="F413" s="6"/>
      <c r="G413" s="6"/>
      <c r="H413" s="6"/>
      <c r="I413" s="6"/>
      <c r="P413" s="6"/>
      <c r="R413" s="6"/>
      <c r="T413" s="6"/>
      <c r="V413" s="6"/>
      <c r="X413" s="6"/>
      <c r="BD413" s="6"/>
      <c r="BE413" s="6"/>
    </row>
    <row r="414" spans="1:57" hidden="1" x14ac:dyDescent="0.3">
      <c r="A414" s="6"/>
      <c r="C414" s="6"/>
      <c r="E414" s="6"/>
      <c r="F414" s="6"/>
      <c r="G414" s="6"/>
      <c r="H414" s="6"/>
      <c r="I414" s="6"/>
      <c r="P414" s="6"/>
      <c r="R414" s="6"/>
      <c r="T414" s="6"/>
      <c r="V414" s="6"/>
      <c r="X414" s="6"/>
      <c r="BD414" s="6"/>
      <c r="BE414" s="6"/>
    </row>
    <row r="415" spans="1:57" hidden="1" x14ac:dyDescent="0.3">
      <c r="A415" s="6"/>
      <c r="C415" s="6"/>
      <c r="E415" s="6"/>
      <c r="F415" s="6"/>
      <c r="G415" s="6"/>
      <c r="H415" s="6"/>
      <c r="I415" s="6"/>
      <c r="P415" s="6"/>
      <c r="R415" s="6"/>
      <c r="T415" s="6"/>
      <c r="V415" s="6"/>
      <c r="X415" s="6"/>
      <c r="BD415" s="6"/>
      <c r="BE415" s="6"/>
    </row>
    <row r="416" spans="1:57" hidden="1" x14ac:dyDescent="0.3">
      <c r="A416" s="6"/>
      <c r="C416" s="6"/>
      <c r="E416" s="6"/>
      <c r="F416" s="6"/>
      <c r="G416" s="6"/>
      <c r="H416" s="6"/>
      <c r="I416" s="6"/>
      <c r="P416" s="6"/>
      <c r="R416" s="6"/>
      <c r="T416" s="6"/>
      <c r="V416" s="6"/>
      <c r="X416" s="6"/>
      <c r="BD416" s="6"/>
      <c r="BE416" s="6"/>
    </row>
    <row r="417" spans="1:57" hidden="1" x14ac:dyDescent="0.3">
      <c r="A417" s="6"/>
      <c r="C417" s="6"/>
      <c r="E417" s="6"/>
      <c r="F417" s="6"/>
      <c r="G417" s="6"/>
      <c r="H417" s="6"/>
      <c r="I417" s="6"/>
      <c r="P417" s="6"/>
      <c r="R417" s="6"/>
      <c r="T417" s="6"/>
      <c r="V417" s="6"/>
      <c r="X417" s="6"/>
      <c r="BD417" s="6"/>
      <c r="BE417" s="6"/>
    </row>
    <row r="418" spans="1:57" hidden="1" x14ac:dyDescent="0.3">
      <c r="A418" s="6"/>
      <c r="C418" s="6"/>
      <c r="E418" s="6"/>
      <c r="F418" s="6"/>
      <c r="G418" s="6"/>
      <c r="H418" s="6"/>
      <c r="I418" s="6"/>
      <c r="P418" s="6"/>
      <c r="R418" s="6"/>
      <c r="T418" s="6"/>
      <c r="V418" s="6"/>
      <c r="X418" s="6"/>
      <c r="BD418" s="6"/>
      <c r="BE418" s="6"/>
    </row>
    <row r="419" spans="1:57" hidden="1" x14ac:dyDescent="0.3">
      <c r="A419" s="6"/>
      <c r="C419" s="6"/>
      <c r="E419" s="6"/>
      <c r="F419" s="6"/>
      <c r="G419" s="6"/>
      <c r="H419" s="6"/>
      <c r="I419" s="6"/>
      <c r="P419" s="6"/>
      <c r="R419" s="6"/>
      <c r="T419" s="6"/>
      <c r="V419" s="6"/>
      <c r="X419" s="6"/>
      <c r="BD419" s="6"/>
      <c r="BE419" s="6"/>
    </row>
    <row r="420" spans="1:57" hidden="1" x14ac:dyDescent="0.3">
      <c r="A420" s="6"/>
      <c r="C420" s="6"/>
      <c r="E420" s="6"/>
      <c r="F420" s="6"/>
      <c r="G420" s="6"/>
      <c r="H420" s="6"/>
      <c r="I420" s="6"/>
      <c r="P420" s="6"/>
      <c r="R420" s="6"/>
      <c r="T420" s="6"/>
      <c r="V420" s="6"/>
      <c r="X420" s="6"/>
      <c r="BD420" s="6"/>
      <c r="BE420" s="6"/>
    </row>
    <row r="421" spans="1:57" hidden="1" x14ac:dyDescent="0.3">
      <c r="A421" s="6"/>
      <c r="C421" s="6"/>
      <c r="E421" s="6"/>
      <c r="F421" s="6"/>
      <c r="G421" s="6"/>
      <c r="H421" s="6"/>
      <c r="I421" s="6"/>
      <c r="P421" s="6"/>
      <c r="R421" s="6"/>
      <c r="T421" s="6"/>
      <c r="V421" s="6"/>
      <c r="X421" s="6"/>
      <c r="BD421" s="6"/>
      <c r="BE421" s="6"/>
    </row>
    <row r="422" spans="1:57" hidden="1" x14ac:dyDescent="0.3">
      <c r="A422" s="6"/>
      <c r="C422" s="6"/>
      <c r="E422" s="6"/>
      <c r="F422" s="6"/>
      <c r="G422" s="6"/>
      <c r="H422" s="6"/>
      <c r="I422" s="6"/>
      <c r="P422" s="6"/>
      <c r="R422" s="6"/>
      <c r="T422" s="6"/>
      <c r="V422" s="6"/>
      <c r="X422" s="6"/>
      <c r="BD422" s="6"/>
      <c r="BE422" s="6"/>
    </row>
    <row r="423" spans="1:57" hidden="1" x14ac:dyDescent="0.3">
      <c r="A423" s="6"/>
      <c r="C423" s="6"/>
      <c r="E423" s="6"/>
      <c r="F423" s="6"/>
      <c r="G423" s="6"/>
      <c r="H423" s="6"/>
      <c r="I423" s="6"/>
      <c r="P423" s="6"/>
      <c r="R423" s="6"/>
      <c r="T423" s="6"/>
      <c r="V423" s="6"/>
      <c r="X423" s="6"/>
      <c r="BD423" s="6"/>
      <c r="BE423" s="6"/>
    </row>
    <row r="424" spans="1:57" hidden="1" x14ac:dyDescent="0.3">
      <c r="A424" s="6"/>
      <c r="C424" s="6"/>
      <c r="E424" s="6"/>
      <c r="F424" s="6"/>
      <c r="G424" s="6"/>
      <c r="H424" s="6"/>
      <c r="I424" s="6"/>
      <c r="P424" s="6"/>
      <c r="R424" s="6"/>
      <c r="T424" s="6"/>
      <c r="V424" s="6"/>
      <c r="X424" s="6"/>
      <c r="BD424" s="6"/>
      <c r="BE424" s="6"/>
    </row>
    <row r="425" spans="1:57" hidden="1" x14ac:dyDescent="0.3">
      <c r="A425" s="6"/>
      <c r="C425" s="6"/>
      <c r="E425" s="6"/>
      <c r="F425" s="6"/>
      <c r="G425" s="6"/>
      <c r="H425" s="6"/>
      <c r="I425" s="6"/>
      <c r="P425" s="6"/>
      <c r="R425" s="6"/>
      <c r="T425" s="6"/>
      <c r="V425" s="6"/>
      <c r="X425" s="6"/>
      <c r="BD425" s="6"/>
      <c r="BE425" s="6"/>
    </row>
    <row r="426" spans="1:57" hidden="1" x14ac:dyDescent="0.3">
      <c r="A426" s="6"/>
      <c r="C426" s="6"/>
      <c r="E426" s="6"/>
      <c r="F426" s="6"/>
      <c r="G426" s="6"/>
      <c r="H426" s="6"/>
      <c r="I426" s="6"/>
      <c r="P426" s="6"/>
      <c r="R426" s="6"/>
      <c r="T426" s="6"/>
      <c r="V426" s="6"/>
      <c r="X426" s="6"/>
      <c r="BD426" s="6"/>
      <c r="BE426" s="6"/>
    </row>
    <row r="427" spans="1:57" hidden="1" x14ac:dyDescent="0.3">
      <c r="A427" s="6"/>
      <c r="C427" s="6"/>
      <c r="E427" s="6"/>
      <c r="F427" s="6"/>
      <c r="G427" s="6"/>
      <c r="H427" s="6"/>
      <c r="I427" s="6"/>
      <c r="P427" s="6"/>
      <c r="R427" s="6"/>
      <c r="T427" s="6"/>
      <c r="V427" s="6"/>
      <c r="X427" s="6"/>
      <c r="BD427" s="6"/>
      <c r="BE427" s="6"/>
    </row>
    <row r="428" spans="1:57" hidden="1" x14ac:dyDescent="0.3">
      <c r="A428" s="6"/>
      <c r="C428" s="6"/>
      <c r="E428" s="6"/>
      <c r="F428" s="6"/>
      <c r="G428" s="6"/>
      <c r="H428" s="6"/>
      <c r="I428" s="6"/>
      <c r="P428" s="6"/>
      <c r="R428" s="6"/>
      <c r="T428" s="6"/>
      <c r="V428" s="6"/>
      <c r="X428" s="6"/>
      <c r="BD428" s="6"/>
      <c r="BE428" s="6"/>
    </row>
    <row r="429" spans="1:57" hidden="1" x14ac:dyDescent="0.3">
      <c r="A429" s="6"/>
      <c r="C429" s="6"/>
      <c r="E429" s="6"/>
      <c r="F429" s="6"/>
      <c r="G429" s="6"/>
      <c r="H429" s="6"/>
      <c r="I429" s="6"/>
      <c r="P429" s="6"/>
      <c r="R429" s="6"/>
      <c r="T429" s="6"/>
      <c r="V429" s="6"/>
      <c r="X429" s="6"/>
      <c r="BD429" s="6"/>
      <c r="BE429" s="6"/>
    </row>
    <row r="430" spans="1:57" hidden="1" x14ac:dyDescent="0.3">
      <c r="A430" s="6"/>
      <c r="C430" s="6"/>
      <c r="E430" s="6"/>
      <c r="F430" s="6"/>
      <c r="G430" s="6"/>
      <c r="H430" s="6"/>
      <c r="I430" s="6"/>
      <c r="P430" s="6"/>
      <c r="R430" s="6"/>
      <c r="T430" s="6"/>
      <c r="V430" s="6"/>
      <c r="X430" s="6"/>
      <c r="BD430" s="6"/>
      <c r="BE430" s="6"/>
    </row>
    <row r="431" spans="1:57" hidden="1" x14ac:dyDescent="0.3">
      <c r="A431" s="6"/>
      <c r="C431" s="6"/>
      <c r="E431" s="6"/>
      <c r="F431" s="6"/>
      <c r="G431" s="6"/>
      <c r="H431" s="6"/>
      <c r="I431" s="6"/>
      <c r="P431" s="6"/>
      <c r="R431" s="6"/>
      <c r="T431" s="6"/>
      <c r="V431" s="6"/>
      <c r="X431" s="6"/>
      <c r="BD431" s="6"/>
      <c r="BE431" s="6"/>
    </row>
    <row r="432" spans="1:57" hidden="1" x14ac:dyDescent="0.3">
      <c r="A432" s="6"/>
      <c r="C432" s="6"/>
      <c r="E432" s="6"/>
      <c r="F432" s="6"/>
      <c r="G432" s="6"/>
      <c r="H432" s="6"/>
      <c r="I432" s="6"/>
      <c r="P432" s="6"/>
      <c r="R432" s="6"/>
      <c r="T432" s="6"/>
      <c r="V432" s="6"/>
      <c r="X432" s="6"/>
      <c r="BD432" s="6"/>
      <c r="BE432" s="6"/>
    </row>
    <row r="433" spans="1:57" hidden="1" x14ac:dyDescent="0.3">
      <c r="A433" s="6"/>
      <c r="C433" s="6"/>
      <c r="E433" s="6"/>
      <c r="F433" s="6"/>
      <c r="G433" s="6"/>
      <c r="H433" s="6"/>
      <c r="I433" s="6"/>
      <c r="P433" s="6"/>
      <c r="R433" s="6"/>
      <c r="T433" s="6"/>
      <c r="V433" s="6"/>
      <c r="X433" s="6"/>
      <c r="BD433" s="6"/>
      <c r="BE433" s="6"/>
    </row>
    <row r="434" spans="1:57" hidden="1" x14ac:dyDescent="0.3">
      <c r="A434" s="6"/>
      <c r="C434" s="6"/>
      <c r="E434" s="6"/>
      <c r="F434" s="6"/>
      <c r="G434" s="6"/>
      <c r="H434" s="6"/>
      <c r="I434" s="6"/>
      <c r="P434" s="6"/>
      <c r="R434" s="6"/>
      <c r="T434" s="6"/>
      <c r="V434" s="6"/>
      <c r="X434" s="6"/>
      <c r="BD434" s="6"/>
      <c r="BE434" s="6"/>
    </row>
    <row r="435" spans="1:57" hidden="1" x14ac:dyDescent="0.3">
      <c r="A435" s="6"/>
      <c r="C435" s="6"/>
      <c r="E435" s="6"/>
      <c r="F435" s="6"/>
      <c r="G435" s="6"/>
      <c r="H435" s="6"/>
      <c r="I435" s="6"/>
      <c r="P435" s="6"/>
      <c r="R435" s="6"/>
      <c r="T435" s="6"/>
      <c r="V435" s="6"/>
      <c r="X435" s="6"/>
      <c r="BD435" s="6"/>
      <c r="BE435" s="6"/>
    </row>
    <row r="436" spans="1:57" hidden="1" x14ac:dyDescent="0.3">
      <c r="A436" s="6"/>
      <c r="C436" s="6"/>
      <c r="E436" s="6"/>
      <c r="F436" s="6"/>
      <c r="G436" s="6"/>
      <c r="H436" s="6"/>
      <c r="I436" s="6"/>
      <c r="P436" s="6"/>
      <c r="R436" s="6"/>
      <c r="T436" s="6"/>
      <c r="V436" s="6"/>
      <c r="X436" s="6"/>
      <c r="BD436" s="6"/>
      <c r="BE436" s="6"/>
    </row>
    <row r="437" spans="1:57" hidden="1" x14ac:dyDescent="0.3">
      <c r="A437" s="6"/>
      <c r="C437" s="6"/>
      <c r="E437" s="6"/>
      <c r="F437" s="6"/>
      <c r="G437" s="6"/>
      <c r="H437" s="6"/>
      <c r="I437" s="6"/>
      <c r="P437" s="6"/>
      <c r="R437" s="6"/>
      <c r="T437" s="6"/>
      <c r="V437" s="6"/>
      <c r="X437" s="6"/>
      <c r="BD437" s="6"/>
      <c r="BE437" s="6"/>
    </row>
    <row r="438" spans="1:57" hidden="1" x14ac:dyDescent="0.3">
      <c r="A438" s="6"/>
      <c r="C438" s="6"/>
      <c r="E438" s="6"/>
      <c r="F438" s="6"/>
      <c r="G438" s="6"/>
      <c r="H438" s="6"/>
      <c r="I438" s="6"/>
      <c r="P438" s="6"/>
      <c r="R438" s="6"/>
      <c r="T438" s="6"/>
      <c r="V438" s="6"/>
      <c r="X438" s="6"/>
      <c r="BD438" s="6"/>
      <c r="BE438" s="6"/>
    </row>
    <row r="439" spans="1:57" hidden="1" x14ac:dyDescent="0.3">
      <c r="A439" s="6"/>
      <c r="C439" s="6"/>
      <c r="E439" s="6"/>
      <c r="F439" s="6"/>
      <c r="G439" s="6"/>
      <c r="H439" s="6"/>
      <c r="I439" s="6"/>
      <c r="P439" s="6"/>
      <c r="R439" s="6"/>
      <c r="T439" s="6"/>
      <c r="V439" s="6"/>
      <c r="X439" s="6"/>
      <c r="BD439" s="6"/>
      <c r="BE439" s="6"/>
    </row>
    <row r="440" spans="1:57" hidden="1" x14ac:dyDescent="0.3">
      <c r="A440" s="6"/>
      <c r="C440" s="6"/>
      <c r="E440" s="6"/>
      <c r="F440" s="6"/>
      <c r="G440" s="6"/>
      <c r="H440" s="6"/>
      <c r="I440" s="6"/>
      <c r="P440" s="6"/>
      <c r="R440" s="6"/>
      <c r="T440" s="6"/>
      <c r="V440" s="6"/>
      <c r="X440" s="6"/>
      <c r="BD440" s="6"/>
      <c r="BE440" s="6"/>
    </row>
    <row r="441" spans="1:57" hidden="1" x14ac:dyDescent="0.3">
      <c r="A441" s="6"/>
      <c r="C441" s="6"/>
      <c r="E441" s="6"/>
      <c r="F441" s="6"/>
      <c r="G441" s="6"/>
      <c r="H441" s="6"/>
      <c r="I441" s="6"/>
      <c r="P441" s="6"/>
      <c r="R441" s="6"/>
      <c r="T441" s="6"/>
      <c r="V441" s="6"/>
      <c r="X441" s="6"/>
      <c r="BD441" s="6"/>
      <c r="BE441" s="6"/>
    </row>
    <row r="442" spans="1:57" hidden="1" x14ac:dyDescent="0.3">
      <c r="A442" s="6"/>
      <c r="C442" s="6"/>
      <c r="E442" s="6"/>
      <c r="F442" s="6"/>
      <c r="G442" s="6"/>
      <c r="H442" s="6"/>
      <c r="I442" s="6"/>
      <c r="P442" s="6"/>
      <c r="R442" s="6"/>
      <c r="T442" s="6"/>
      <c r="V442" s="6"/>
      <c r="X442" s="6"/>
      <c r="BD442" s="6"/>
      <c r="BE442" s="6"/>
    </row>
    <row r="443" spans="1:57" hidden="1" x14ac:dyDescent="0.3">
      <c r="A443" s="6"/>
      <c r="C443" s="6"/>
      <c r="E443" s="6"/>
      <c r="F443" s="6"/>
      <c r="G443" s="6"/>
      <c r="H443" s="6"/>
      <c r="I443" s="6"/>
      <c r="P443" s="6"/>
      <c r="R443" s="6"/>
      <c r="T443" s="6"/>
      <c r="V443" s="6"/>
      <c r="X443" s="6"/>
      <c r="BD443" s="6"/>
      <c r="BE443" s="6"/>
    </row>
    <row r="444" spans="1:57" hidden="1" x14ac:dyDescent="0.3">
      <c r="A444" s="6"/>
      <c r="C444" s="6"/>
      <c r="E444" s="6"/>
      <c r="F444" s="6"/>
      <c r="G444" s="6"/>
      <c r="H444" s="6"/>
      <c r="I444" s="6"/>
      <c r="P444" s="6"/>
      <c r="R444" s="6"/>
      <c r="T444" s="6"/>
      <c r="V444" s="6"/>
      <c r="X444" s="6"/>
      <c r="BD444" s="6"/>
      <c r="BE444" s="6"/>
    </row>
    <row r="445" spans="1:57" hidden="1" x14ac:dyDescent="0.3">
      <c r="A445" s="6"/>
      <c r="C445" s="6"/>
      <c r="E445" s="6"/>
      <c r="F445" s="6"/>
      <c r="G445" s="6"/>
      <c r="H445" s="6"/>
      <c r="I445" s="6"/>
      <c r="P445" s="6"/>
      <c r="R445" s="6"/>
      <c r="T445" s="6"/>
      <c r="V445" s="6"/>
      <c r="X445" s="6"/>
      <c r="BD445" s="6"/>
      <c r="BE445" s="6"/>
    </row>
    <row r="446" spans="1:57" hidden="1" x14ac:dyDescent="0.3">
      <c r="A446" s="6"/>
      <c r="C446" s="6"/>
      <c r="E446" s="6"/>
      <c r="F446" s="6"/>
      <c r="G446" s="6"/>
      <c r="H446" s="6"/>
      <c r="I446" s="6"/>
      <c r="P446" s="6"/>
      <c r="R446" s="6"/>
      <c r="T446" s="6"/>
      <c r="V446" s="6"/>
      <c r="X446" s="6"/>
      <c r="BD446" s="6"/>
      <c r="BE446" s="6"/>
    </row>
    <row r="447" spans="1:57" hidden="1" x14ac:dyDescent="0.3">
      <c r="A447" s="6"/>
      <c r="C447" s="6"/>
      <c r="E447" s="6"/>
      <c r="F447" s="6"/>
      <c r="G447" s="6"/>
      <c r="H447" s="6"/>
      <c r="I447" s="6"/>
      <c r="P447" s="6"/>
      <c r="R447" s="6"/>
      <c r="T447" s="6"/>
      <c r="V447" s="6"/>
      <c r="X447" s="6"/>
      <c r="BD447" s="6"/>
      <c r="BE447" s="6"/>
    </row>
    <row r="448" spans="1:57" hidden="1" x14ac:dyDescent="0.3">
      <c r="A448" s="6"/>
      <c r="C448" s="6"/>
      <c r="E448" s="6"/>
      <c r="F448" s="6"/>
      <c r="G448" s="6"/>
      <c r="H448" s="6"/>
      <c r="I448" s="6"/>
      <c r="P448" s="6"/>
      <c r="R448" s="6"/>
      <c r="T448" s="6"/>
      <c r="V448" s="6"/>
      <c r="X448" s="6"/>
      <c r="BD448" s="6"/>
      <c r="BE448" s="6"/>
    </row>
    <row r="449" spans="1:57" hidden="1" x14ac:dyDescent="0.3">
      <c r="A449" s="6"/>
      <c r="C449" s="6"/>
      <c r="E449" s="6"/>
      <c r="F449" s="6"/>
      <c r="G449" s="6"/>
      <c r="H449" s="6"/>
      <c r="I449" s="6"/>
      <c r="P449" s="6"/>
      <c r="R449" s="6"/>
      <c r="T449" s="6"/>
      <c r="V449" s="6"/>
      <c r="X449" s="6"/>
      <c r="BD449" s="6"/>
      <c r="BE449" s="6"/>
    </row>
    <row r="450" spans="1:57" hidden="1" x14ac:dyDescent="0.3">
      <c r="A450" s="6"/>
      <c r="C450" s="6"/>
      <c r="E450" s="6"/>
      <c r="F450" s="6"/>
      <c r="G450" s="6"/>
      <c r="H450" s="6"/>
      <c r="I450" s="6"/>
      <c r="P450" s="6"/>
      <c r="R450" s="6"/>
      <c r="T450" s="6"/>
      <c r="V450" s="6"/>
      <c r="X450" s="6"/>
      <c r="BD450" s="6"/>
      <c r="BE450" s="6"/>
    </row>
    <row r="451" spans="1:57" hidden="1" x14ac:dyDescent="0.3">
      <c r="A451" s="6"/>
      <c r="C451" s="6"/>
      <c r="E451" s="6"/>
      <c r="F451" s="6"/>
      <c r="G451" s="6"/>
      <c r="H451" s="6"/>
      <c r="I451" s="6"/>
      <c r="P451" s="6"/>
      <c r="R451" s="6"/>
      <c r="T451" s="6"/>
      <c r="V451" s="6"/>
      <c r="X451" s="6"/>
      <c r="BD451" s="6"/>
      <c r="BE451" s="6"/>
    </row>
    <row r="452" spans="1:57" hidden="1" x14ac:dyDescent="0.3">
      <c r="A452" s="6"/>
      <c r="C452" s="6"/>
      <c r="E452" s="6"/>
      <c r="F452" s="6"/>
      <c r="G452" s="6"/>
      <c r="H452" s="6"/>
      <c r="I452" s="6"/>
      <c r="P452" s="6"/>
      <c r="R452" s="6"/>
      <c r="T452" s="6"/>
      <c r="V452" s="6"/>
      <c r="X452" s="6"/>
      <c r="BD452" s="6"/>
      <c r="BE452" s="6"/>
    </row>
    <row r="453" spans="1:57" hidden="1" x14ac:dyDescent="0.3">
      <c r="A453" s="6"/>
      <c r="C453" s="6"/>
      <c r="E453" s="6"/>
      <c r="F453" s="6"/>
      <c r="G453" s="6"/>
      <c r="H453" s="6"/>
      <c r="I453" s="6"/>
      <c r="P453" s="6"/>
      <c r="R453" s="6"/>
      <c r="T453" s="6"/>
      <c r="V453" s="6"/>
      <c r="X453" s="6"/>
      <c r="BD453" s="6"/>
      <c r="BE453" s="6"/>
    </row>
    <row r="454" spans="1:57" hidden="1" x14ac:dyDescent="0.3">
      <c r="A454" s="6"/>
      <c r="C454" s="6"/>
      <c r="E454" s="6"/>
      <c r="F454" s="6"/>
      <c r="G454" s="6"/>
      <c r="H454" s="6"/>
      <c r="I454" s="6"/>
      <c r="P454" s="6"/>
      <c r="R454" s="6"/>
      <c r="T454" s="6"/>
      <c r="V454" s="6"/>
      <c r="X454" s="6"/>
      <c r="BD454" s="6"/>
      <c r="BE454" s="6"/>
    </row>
    <row r="455" spans="1:57" hidden="1" x14ac:dyDescent="0.3">
      <c r="A455" s="6"/>
      <c r="C455" s="6"/>
      <c r="E455" s="6"/>
      <c r="F455" s="6"/>
      <c r="G455" s="6"/>
      <c r="H455" s="6"/>
      <c r="I455" s="6"/>
      <c r="P455" s="6"/>
      <c r="R455" s="6"/>
      <c r="T455" s="6"/>
      <c r="V455" s="6"/>
      <c r="X455" s="6"/>
      <c r="BD455" s="6"/>
      <c r="BE455" s="6"/>
    </row>
    <row r="456" spans="1:57" hidden="1" x14ac:dyDescent="0.3">
      <c r="A456" s="6"/>
      <c r="C456" s="6"/>
      <c r="E456" s="6"/>
      <c r="F456" s="6"/>
      <c r="G456" s="6"/>
      <c r="H456" s="6"/>
      <c r="I456" s="6"/>
      <c r="P456" s="6"/>
      <c r="R456" s="6"/>
      <c r="T456" s="6"/>
      <c r="V456" s="6"/>
      <c r="X456" s="6"/>
      <c r="BD456" s="6"/>
      <c r="BE456" s="6"/>
    </row>
    <row r="457" spans="1:57" hidden="1" x14ac:dyDescent="0.3">
      <c r="A457" s="6"/>
      <c r="C457" s="6"/>
      <c r="E457" s="6"/>
      <c r="F457" s="6"/>
      <c r="G457" s="6"/>
      <c r="H457" s="6"/>
      <c r="I457" s="6"/>
      <c r="P457" s="6"/>
      <c r="R457" s="6"/>
      <c r="T457" s="6"/>
      <c r="V457" s="6"/>
      <c r="X457" s="6"/>
      <c r="BD457" s="6"/>
      <c r="BE457" s="6"/>
    </row>
    <row r="458" spans="1:57" hidden="1" x14ac:dyDescent="0.3">
      <c r="A458" s="6"/>
      <c r="C458" s="6"/>
      <c r="E458" s="6"/>
      <c r="F458" s="6"/>
      <c r="G458" s="6"/>
      <c r="H458" s="6"/>
      <c r="I458" s="6"/>
      <c r="P458" s="6"/>
      <c r="R458" s="6"/>
      <c r="T458" s="6"/>
      <c r="V458" s="6"/>
      <c r="X458" s="6"/>
      <c r="BD458" s="6"/>
      <c r="BE458" s="6"/>
    </row>
    <row r="459" spans="1:57" hidden="1" x14ac:dyDescent="0.3">
      <c r="A459" s="6"/>
      <c r="C459" s="6"/>
      <c r="E459" s="6"/>
      <c r="F459" s="6"/>
      <c r="G459" s="6"/>
      <c r="H459" s="6"/>
      <c r="I459" s="6"/>
      <c r="P459" s="6"/>
      <c r="R459" s="6"/>
      <c r="T459" s="6"/>
      <c r="V459" s="6"/>
      <c r="X459" s="6"/>
      <c r="BD459" s="6"/>
      <c r="BE459" s="6"/>
    </row>
    <row r="460" spans="1:57" hidden="1" x14ac:dyDescent="0.3">
      <c r="A460" s="6"/>
      <c r="C460" s="6"/>
      <c r="E460" s="6"/>
      <c r="F460" s="6"/>
      <c r="G460" s="6"/>
      <c r="H460" s="6"/>
      <c r="I460" s="6"/>
      <c r="P460" s="6"/>
      <c r="R460" s="6"/>
      <c r="T460" s="6"/>
      <c r="V460" s="6"/>
      <c r="X460" s="6"/>
      <c r="BD460" s="6"/>
      <c r="BE460" s="6"/>
    </row>
    <row r="461" spans="1:57" hidden="1" x14ac:dyDescent="0.3">
      <c r="A461" s="6"/>
      <c r="C461" s="6"/>
      <c r="E461" s="6"/>
      <c r="F461" s="6"/>
      <c r="G461" s="6"/>
      <c r="H461" s="6"/>
      <c r="I461" s="6"/>
      <c r="P461" s="6"/>
      <c r="R461" s="6"/>
      <c r="T461" s="6"/>
      <c r="V461" s="6"/>
      <c r="X461" s="6"/>
      <c r="BD461" s="6"/>
      <c r="BE461" s="6"/>
    </row>
    <row r="462" spans="1:57" hidden="1" x14ac:dyDescent="0.3">
      <c r="A462" s="6"/>
      <c r="C462" s="6"/>
      <c r="E462" s="6"/>
      <c r="F462" s="6"/>
      <c r="G462" s="6"/>
      <c r="H462" s="6"/>
      <c r="I462" s="6"/>
      <c r="P462" s="6"/>
      <c r="R462" s="6"/>
      <c r="T462" s="6"/>
      <c r="V462" s="6"/>
      <c r="X462" s="6"/>
      <c r="BD462" s="6"/>
      <c r="BE462" s="6"/>
    </row>
    <row r="463" spans="1:57" hidden="1" x14ac:dyDescent="0.3">
      <c r="A463" s="6"/>
      <c r="C463" s="6"/>
      <c r="E463" s="6"/>
      <c r="F463" s="6"/>
      <c r="G463" s="6"/>
      <c r="H463" s="6"/>
      <c r="I463" s="6"/>
      <c r="P463" s="6"/>
      <c r="R463" s="6"/>
      <c r="T463" s="6"/>
      <c r="V463" s="6"/>
      <c r="X463" s="6"/>
      <c r="BD463" s="6"/>
      <c r="BE463" s="6"/>
    </row>
    <row r="464" spans="1:57" hidden="1" x14ac:dyDescent="0.3">
      <c r="A464" s="6"/>
      <c r="C464" s="6"/>
      <c r="E464" s="6"/>
      <c r="F464" s="6"/>
      <c r="G464" s="6"/>
      <c r="H464" s="6"/>
      <c r="I464" s="6"/>
      <c r="P464" s="6"/>
      <c r="R464" s="6"/>
      <c r="T464" s="6"/>
      <c r="V464" s="6"/>
      <c r="X464" s="6"/>
      <c r="BD464" s="6"/>
      <c r="BE464" s="6"/>
    </row>
    <row r="465" spans="1:57" hidden="1" x14ac:dyDescent="0.3">
      <c r="A465" s="6"/>
      <c r="C465" s="6"/>
      <c r="E465" s="6"/>
      <c r="F465" s="6"/>
      <c r="G465" s="6"/>
      <c r="H465" s="6"/>
      <c r="I465" s="6"/>
      <c r="P465" s="6"/>
      <c r="R465" s="6"/>
      <c r="T465" s="6"/>
      <c r="V465" s="6"/>
      <c r="X465" s="6"/>
      <c r="BD465" s="6"/>
      <c r="BE465" s="6"/>
    </row>
    <row r="466" spans="1:57" hidden="1" x14ac:dyDescent="0.3">
      <c r="A466" s="6"/>
      <c r="C466" s="6"/>
      <c r="E466" s="6"/>
      <c r="F466" s="6"/>
      <c r="G466" s="6"/>
      <c r="H466" s="6"/>
      <c r="I466" s="6"/>
      <c r="P466" s="6"/>
      <c r="R466" s="6"/>
      <c r="T466" s="6"/>
      <c r="V466" s="6"/>
      <c r="X466" s="6"/>
      <c r="BD466" s="6"/>
      <c r="BE466" s="6"/>
    </row>
    <row r="467" spans="1:57" hidden="1" x14ac:dyDescent="0.3">
      <c r="A467" s="6"/>
      <c r="C467" s="6"/>
      <c r="E467" s="6"/>
      <c r="F467" s="6"/>
      <c r="G467" s="6"/>
      <c r="H467" s="6"/>
      <c r="I467" s="6"/>
      <c r="P467" s="6"/>
      <c r="R467" s="6"/>
      <c r="T467" s="6"/>
      <c r="V467" s="6"/>
      <c r="X467" s="6"/>
      <c r="BD467" s="6"/>
      <c r="BE467" s="6"/>
    </row>
    <row r="468" spans="1:57" hidden="1" x14ac:dyDescent="0.3">
      <c r="A468" s="6"/>
      <c r="C468" s="6"/>
      <c r="E468" s="6"/>
      <c r="F468" s="6"/>
      <c r="G468" s="6"/>
      <c r="H468" s="6"/>
      <c r="I468" s="6"/>
      <c r="P468" s="6"/>
      <c r="R468" s="6"/>
      <c r="T468" s="6"/>
      <c r="V468" s="6"/>
      <c r="X468" s="6"/>
      <c r="BD468" s="6"/>
      <c r="BE468" s="6"/>
    </row>
    <row r="469" spans="1:57" hidden="1" x14ac:dyDescent="0.3">
      <c r="A469" s="6"/>
      <c r="C469" s="6"/>
      <c r="E469" s="6"/>
      <c r="F469" s="6"/>
      <c r="G469" s="6"/>
      <c r="H469" s="6"/>
      <c r="I469" s="6"/>
      <c r="P469" s="6"/>
      <c r="R469" s="6"/>
      <c r="T469" s="6"/>
      <c r="V469" s="6"/>
      <c r="X469" s="6"/>
      <c r="BD469" s="6"/>
      <c r="BE469" s="6"/>
    </row>
    <row r="470" spans="1:57" hidden="1" x14ac:dyDescent="0.3">
      <c r="A470" s="6"/>
      <c r="C470" s="6"/>
      <c r="E470" s="6"/>
      <c r="F470" s="6"/>
      <c r="G470" s="6"/>
      <c r="H470" s="6"/>
      <c r="I470" s="6"/>
      <c r="P470" s="6"/>
      <c r="R470" s="6"/>
      <c r="T470" s="6"/>
      <c r="V470" s="6"/>
      <c r="X470" s="6"/>
      <c r="BD470" s="6"/>
      <c r="BE470" s="6"/>
    </row>
    <row r="471" spans="1:57" hidden="1" x14ac:dyDescent="0.3">
      <c r="A471" s="6"/>
      <c r="C471" s="6"/>
      <c r="E471" s="6"/>
      <c r="F471" s="6"/>
      <c r="G471" s="6"/>
      <c r="H471" s="6"/>
      <c r="I471" s="6"/>
      <c r="P471" s="6"/>
      <c r="R471" s="6"/>
      <c r="T471" s="6"/>
      <c r="V471" s="6"/>
      <c r="X471" s="6"/>
      <c r="BD471" s="6"/>
      <c r="BE471" s="6"/>
    </row>
    <row r="472" spans="1:57" hidden="1" x14ac:dyDescent="0.3">
      <c r="A472" s="6"/>
      <c r="C472" s="6"/>
      <c r="E472" s="6"/>
      <c r="F472" s="6"/>
      <c r="G472" s="6"/>
      <c r="H472" s="6"/>
      <c r="I472" s="6"/>
      <c r="P472" s="6"/>
      <c r="R472" s="6"/>
      <c r="T472" s="6"/>
      <c r="V472" s="6"/>
      <c r="X472" s="6"/>
      <c r="BD472" s="6"/>
      <c r="BE472" s="6"/>
    </row>
    <row r="473" spans="1:57" hidden="1" x14ac:dyDescent="0.3">
      <c r="A473" s="6"/>
      <c r="C473" s="6"/>
      <c r="E473" s="6"/>
      <c r="F473" s="6"/>
      <c r="G473" s="6"/>
      <c r="H473" s="6"/>
      <c r="I473" s="6"/>
      <c r="P473" s="6"/>
      <c r="R473" s="6"/>
      <c r="T473" s="6"/>
      <c r="V473" s="6"/>
      <c r="X473" s="6"/>
      <c r="BD473" s="6"/>
      <c r="BE473" s="6"/>
    </row>
    <row r="474" spans="1:57" hidden="1" x14ac:dyDescent="0.3">
      <c r="A474" s="6"/>
      <c r="C474" s="6"/>
      <c r="E474" s="6"/>
      <c r="F474" s="6"/>
      <c r="G474" s="6"/>
      <c r="H474" s="6"/>
      <c r="I474" s="6"/>
      <c r="P474" s="6"/>
      <c r="R474" s="6"/>
      <c r="T474" s="6"/>
      <c r="V474" s="6"/>
      <c r="X474" s="6"/>
      <c r="BD474" s="6"/>
      <c r="BE474" s="6"/>
    </row>
    <row r="475" spans="1:57" hidden="1" x14ac:dyDescent="0.3">
      <c r="A475" s="6"/>
      <c r="C475" s="6"/>
      <c r="E475" s="6"/>
      <c r="F475" s="6"/>
      <c r="G475" s="6"/>
      <c r="H475" s="6"/>
      <c r="I475" s="6"/>
      <c r="P475" s="6"/>
      <c r="R475" s="6"/>
      <c r="T475" s="6"/>
      <c r="V475" s="6"/>
      <c r="X475" s="6"/>
      <c r="BD475" s="6"/>
      <c r="BE475" s="6"/>
    </row>
    <row r="476" spans="1:57" hidden="1" x14ac:dyDescent="0.3">
      <c r="A476" s="6"/>
      <c r="C476" s="6"/>
      <c r="E476" s="6"/>
      <c r="F476" s="6"/>
      <c r="G476" s="6"/>
      <c r="H476" s="6"/>
      <c r="I476" s="6"/>
      <c r="P476" s="6"/>
      <c r="R476" s="6"/>
      <c r="T476" s="6"/>
      <c r="V476" s="6"/>
      <c r="X476" s="6"/>
      <c r="BD476" s="6"/>
      <c r="BE476" s="6"/>
    </row>
    <row r="477" spans="1:57" hidden="1" x14ac:dyDescent="0.3">
      <c r="A477" s="6"/>
      <c r="C477" s="6"/>
      <c r="E477" s="6"/>
      <c r="F477" s="6"/>
      <c r="G477" s="6"/>
      <c r="H477" s="6"/>
      <c r="I477" s="6"/>
      <c r="P477" s="6"/>
      <c r="R477" s="6"/>
      <c r="T477" s="6"/>
      <c r="V477" s="6"/>
      <c r="X477" s="6"/>
      <c r="BD477" s="6"/>
      <c r="BE477" s="6"/>
    </row>
    <row r="478" spans="1:57" hidden="1" x14ac:dyDescent="0.3">
      <c r="A478" s="6"/>
      <c r="C478" s="6"/>
      <c r="E478" s="6"/>
      <c r="F478" s="6"/>
      <c r="G478" s="6"/>
      <c r="H478" s="6"/>
      <c r="I478" s="6"/>
      <c r="P478" s="6"/>
      <c r="R478" s="6"/>
      <c r="T478" s="6"/>
      <c r="V478" s="6"/>
      <c r="X478" s="6"/>
      <c r="BD478" s="6"/>
      <c r="BE478" s="6"/>
    </row>
    <row r="479" spans="1:57" hidden="1" x14ac:dyDescent="0.3">
      <c r="A479" s="6"/>
      <c r="C479" s="6"/>
      <c r="E479" s="6"/>
      <c r="F479" s="6"/>
      <c r="G479" s="6"/>
      <c r="H479" s="6"/>
      <c r="I479" s="6"/>
      <c r="P479" s="6"/>
      <c r="R479" s="6"/>
      <c r="T479" s="6"/>
      <c r="V479" s="6"/>
      <c r="X479" s="6"/>
      <c r="BD479" s="6"/>
      <c r="BE479" s="6"/>
    </row>
    <row r="480" spans="1:57" hidden="1" x14ac:dyDescent="0.3">
      <c r="A480" s="6"/>
      <c r="C480" s="6"/>
      <c r="E480" s="6"/>
      <c r="F480" s="6"/>
      <c r="G480" s="6"/>
      <c r="H480" s="6"/>
      <c r="I480" s="6"/>
      <c r="P480" s="6"/>
      <c r="R480" s="6"/>
      <c r="T480" s="6"/>
      <c r="V480" s="6"/>
      <c r="X480" s="6"/>
      <c r="BD480" s="6"/>
      <c r="BE480" s="6"/>
    </row>
    <row r="481" spans="1:57" hidden="1" x14ac:dyDescent="0.3">
      <c r="A481" s="6"/>
      <c r="C481" s="6"/>
      <c r="E481" s="6"/>
      <c r="F481" s="6"/>
      <c r="G481" s="6"/>
      <c r="H481" s="6"/>
      <c r="I481" s="6"/>
      <c r="P481" s="6"/>
      <c r="R481" s="6"/>
      <c r="T481" s="6"/>
      <c r="V481" s="6"/>
      <c r="X481" s="6"/>
      <c r="BD481" s="6"/>
      <c r="BE481" s="6"/>
    </row>
    <row r="482" spans="1:57" hidden="1" x14ac:dyDescent="0.3">
      <c r="A482" s="6"/>
      <c r="C482" s="6"/>
      <c r="E482" s="6"/>
      <c r="F482" s="6"/>
      <c r="G482" s="6"/>
      <c r="H482" s="6"/>
      <c r="I482" s="6"/>
      <c r="P482" s="6"/>
      <c r="R482" s="6"/>
      <c r="T482" s="6"/>
      <c r="V482" s="6"/>
      <c r="X482" s="6"/>
      <c r="BD482" s="6"/>
      <c r="BE482" s="6"/>
    </row>
    <row r="483" spans="1:57" hidden="1" x14ac:dyDescent="0.3">
      <c r="A483" s="6"/>
      <c r="C483" s="6"/>
      <c r="E483" s="6"/>
      <c r="F483" s="6"/>
      <c r="G483" s="6"/>
      <c r="H483" s="6"/>
      <c r="I483" s="6"/>
      <c r="P483" s="6"/>
      <c r="R483" s="6"/>
      <c r="T483" s="6"/>
      <c r="V483" s="6"/>
      <c r="X483" s="6"/>
      <c r="BD483" s="6"/>
      <c r="BE483" s="6"/>
    </row>
    <row r="484" spans="1:57" hidden="1" x14ac:dyDescent="0.3">
      <c r="A484" s="6"/>
      <c r="C484" s="6"/>
      <c r="E484" s="6"/>
      <c r="F484" s="6"/>
      <c r="G484" s="6"/>
      <c r="H484" s="6"/>
      <c r="I484" s="6"/>
      <c r="P484" s="6"/>
      <c r="R484" s="6"/>
      <c r="T484" s="6"/>
      <c r="V484" s="6"/>
      <c r="X484" s="6"/>
      <c r="BD484" s="6"/>
      <c r="BE484" s="6"/>
    </row>
    <row r="485" spans="1:57" hidden="1" x14ac:dyDescent="0.3">
      <c r="A485" s="6"/>
      <c r="C485" s="6"/>
      <c r="E485" s="6"/>
      <c r="F485" s="6"/>
      <c r="G485" s="6"/>
      <c r="H485" s="6"/>
      <c r="I485" s="6"/>
      <c r="P485" s="6"/>
      <c r="R485" s="6"/>
      <c r="T485" s="6"/>
      <c r="V485" s="6"/>
      <c r="X485" s="6"/>
      <c r="BD485" s="6"/>
      <c r="BE485" s="6"/>
    </row>
    <row r="486" spans="1:57" hidden="1" x14ac:dyDescent="0.3">
      <c r="A486" s="6"/>
      <c r="C486" s="6"/>
      <c r="E486" s="6"/>
      <c r="F486" s="6"/>
      <c r="G486" s="6"/>
      <c r="H486" s="6"/>
      <c r="I486" s="6"/>
      <c r="P486" s="6"/>
      <c r="R486" s="6"/>
      <c r="T486" s="6"/>
      <c r="V486" s="6"/>
      <c r="X486" s="6"/>
      <c r="BD486" s="6"/>
      <c r="BE486" s="6"/>
    </row>
    <row r="487" spans="1:57" hidden="1" x14ac:dyDescent="0.3">
      <c r="A487" s="6"/>
      <c r="C487" s="6"/>
      <c r="E487" s="6"/>
      <c r="F487" s="6"/>
      <c r="G487" s="6"/>
      <c r="H487" s="6"/>
      <c r="I487" s="6"/>
      <c r="P487" s="6"/>
      <c r="R487" s="6"/>
      <c r="T487" s="6"/>
      <c r="V487" s="6"/>
      <c r="X487" s="6"/>
      <c r="BD487" s="6"/>
      <c r="BE487" s="6"/>
    </row>
    <row r="488" spans="1:57" hidden="1" x14ac:dyDescent="0.3">
      <c r="A488" s="6"/>
      <c r="C488" s="6"/>
      <c r="E488" s="6"/>
      <c r="F488" s="6"/>
      <c r="G488" s="6"/>
      <c r="H488" s="6"/>
      <c r="I488" s="6"/>
      <c r="P488" s="6"/>
      <c r="R488" s="6"/>
      <c r="T488" s="6"/>
      <c r="V488" s="6"/>
      <c r="X488" s="6"/>
      <c r="BD488" s="6"/>
      <c r="BE488" s="6"/>
    </row>
    <row r="489" spans="1:57" hidden="1" x14ac:dyDescent="0.3">
      <c r="A489" s="6"/>
      <c r="C489" s="6"/>
      <c r="E489" s="6"/>
      <c r="F489" s="6"/>
      <c r="G489" s="6"/>
      <c r="H489" s="6"/>
      <c r="I489" s="6"/>
      <c r="P489" s="6"/>
      <c r="R489" s="6"/>
      <c r="T489" s="6"/>
      <c r="V489" s="6"/>
      <c r="X489" s="6"/>
      <c r="BD489" s="6"/>
      <c r="BE489" s="6"/>
    </row>
    <row r="490" spans="1:57" hidden="1" x14ac:dyDescent="0.3">
      <c r="A490" s="6"/>
      <c r="C490" s="6"/>
      <c r="E490" s="6"/>
      <c r="F490" s="6"/>
      <c r="G490" s="6"/>
      <c r="H490" s="6"/>
      <c r="I490" s="6"/>
      <c r="P490" s="6"/>
      <c r="R490" s="6"/>
      <c r="T490" s="6"/>
      <c r="V490" s="6"/>
      <c r="X490" s="6"/>
      <c r="BD490" s="6"/>
      <c r="BE490" s="6"/>
    </row>
    <row r="491" spans="1:57" hidden="1" x14ac:dyDescent="0.3">
      <c r="A491" s="6"/>
      <c r="C491" s="6"/>
      <c r="E491" s="6"/>
      <c r="F491" s="6"/>
      <c r="G491" s="6"/>
      <c r="H491" s="6"/>
      <c r="I491" s="6"/>
      <c r="P491" s="6"/>
      <c r="R491" s="6"/>
      <c r="T491" s="6"/>
      <c r="V491" s="6"/>
      <c r="X491" s="6"/>
      <c r="BD491" s="6"/>
      <c r="BE491" s="6"/>
    </row>
    <row r="492" spans="1:57" hidden="1" x14ac:dyDescent="0.3">
      <c r="A492" s="6"/>
      <c r="C492" s="6"/>
      <c r="E492" s="6"/>
      <c r="F492" s="6"/>
      <c r="G492" s="6"/>
      <c r="H492" s="6"/>
      <c r="I492" s="6"/>
      <c r="P492" s="6"/>
      <c r="R492" s="6"/>
      <c r="T492" s="6"/>
      <c r="V492" s="6"/>
      <c r="X492" s="6"/>
      <c r="BD492" s="6"/>
      <c r="BE492" s="6"/>
    </row>
    <row r="493" spans="1:57" hidden="1" x14ac:dyDescent="0.3">
      <c r="A493" s="6"/>
      <c r="C493" s="6"/>
      <c r="E493" s="6"/>
      <c r="F493" s="6"/>
      <c r="G493" s="6"/>
      <c r="H493" s="6"/>
      <c r="I493" s="6"/>
      <c r="P493" s="6"/>
      <c r="R493" s="6"/>
      <c r="T493" s="6"/>
      <c r="V493" s="6"/>
      <c r="X493" s="6"/>
      <c r="BD493" s="6"/>
      <c r="BE493" s="6"/>
    </row>
    <row r="494" spans="1:57" hidden="1" x14ac:dyDescent="0.3">
      <c r="A494" s="6"/>
      <c r="C494" s="6"/>
      <c r="E494" s="6"/>
      <c r="F494" s="6"/>
      <c r="G494" s="6"/>
      <c r="H494" s="6"/>
      <c r="I494" s="6"/>
      <c r="P494" s="6"/>
      <c r="R494" s="6"/>
      <c r="T494" s="6"/>
      <c r="V494" s="6"/>
      <c r="X494" s="6"/>
      <c r="BD494" s="6"/>
      <c r="BE494" s="6"/>
    </row>
    <row r="495" spans="1:57" hidden="1" x14ac:dyDescent="0.3">
      <c r="A495" s="6"/>
      <c r="C495" s="6"/>
      <c r="E495" s="6"/>
      <c r="F495" s="6"/>
      <c r="G495" s="6"/>
      <c r="H495" s="6"/>
      <c r="I495" s="6"/>
      <c r="P495" s="6"/>
      <c r="R495" s="6"/>
      <c r="T495" s="6"/>
      <c r="V495" s="6"/>
      <c r="X495" s="6"/>
      <c r="BD495" s="6"/>
      <c r="BE495" s="6"/>
    </row>
    <row r="496" spans="1:57" hidden="1" x14ac:dyDescent="0.3">
      <c r="A496" s="6"/>
      <c r="C496" s="6"/>
      <c r="E496" s="6"/>
      <c r="F496" s="6"/>
      <c r="G496" s="6"/>
      <c r="H496" s="6"/>
      <c r="I496" s="6"/>
      <c r="P496" s="6"/>
      <c r="R496" s="6"/>
      <c r="T496" s="6"/>
      <c r="V496" s="6"/>
      <c r="X496" s="6"/>
      <c r="BD496" s="6"/>
      <c r="BE496" s="6"/>
    </row>
    <row r="497" spans="1:57" hidden="1" x14ac:dyDescent="0.3">
      <c r="A497" s="6"/>
      <c r="C497" s="6"/>
      <c r="E497" s="6"/>
      <c r="F497" s="6"/>
      <c r="G497" s="6"/>
      <c r="H497" s="6"/>
      <c r="I497" s="6"/>
      <c r="P497" s="6"/>
      <c r="R497" s="6"/>
      <c r="T497" s="6"/>
      <c r="V497" s="6"/>
      <c r="X497" s="6"/>
      <c r="BD497" s="6"/>
      <c r="BE497" s="6"/>
    </row>
    <row r="498" spans="1:57" hidden="1" x14ac:dyDescent="0.3">
      <c r="A498" s="6"/>
      <c r="C498" s="6"/>
      <c r="E498" s="6"/>
      <c r="F498" s="6"/>
      <c r="G498" s="6"/>
      <c r="H498" s="6"/>
      <c r="I498" s="6"/>
      <c r="P498" s="6"/>
      <c r="R498" s="6"/>
      <c r="T498" s="6"/>
      <c r="V498" s="6"/>
      <c r="X498" s="6"/>
      <c r="BD498" s="6"/>
      <c r="BE498" s="6"/>
    </row>
    <row r="499" spans="1:57" hidden="1" x14ac:dyDescent="0.3">
      <c r="A499" s="6"/>
      <c r="C499" s="6"/>
      <c r="E499" s="6"/>
      <c r="F499" s="6"/>
      <c r="G499" s="6"/>
      <c r="H499" s="6"/>
      <c r="I499" s="6"/>
      <c r="P499" s="6"/>
      <c r="R499" s="6"/>
      <c r="T499" s="6"/>
      <c r="V499" s="6"/>
      <c r="X499" s="6"/>
      <c r="BD499" s="6"/>
      <c r="BE499" s="6"/>
    </row>
    <row r="500" spans="1:57" hidden="1" x14ac:dyDescent="0.3">
      <c r="A500" s="6"/>
      <c r="C500" s="6"/>
      <c r="E500" s="6"/>
      <c r="F500" s="6"/>
      <c r="G500" s="6"/>
      <c r="H500" s="6"/>
      <c r="I500" s="6"/>
      <c r="P500" s="6"/>
      <c r="R500" s="6"/>
      <c r="T500" s="6"/>
      <c r="V500" s="6"/>
      <c r="X500" s="6"/>
      <c r="BD500" s="6"/>
      <c r="BE500" s="6"/>
    </row>
    <row r="501" spans="1:57" hidden="1" x14ac:dyDescent="0.3">
      <c r="A501" s="6"/>
      <c r="C501" s="6"/>
      <c r="E501" s="6"/>
      <c r="F501" s="6"/>
      <c r="G501" s="6"/>
      <c r="H501" s="6"/>
      <c r="I501" s="6"/>
      <c r="P501" s="6"/>
      <c r="R501" s="6"/>
      <c r="T501" s="6"/>
      <c r="V501" s="6"/>
      <c r="X501" s="6"/>
      <c r="BD501" s="6"/>
      <c r="BE501" s="6"/>
    </row>
    <row r="502" spans="1:57" hidden="1" x14ac:dyDescent="0.3">
      <c r="A502" s="6"/>
      <c r="C502" s="6"/>
      <c r="E502" s="6"/>
      <c r="F502" s="6"/>
      <c r="G502" s="6"/>
      <c r="H502" s="6"/>
      <c r="I502" s="6"/>
      <c r="P502" s="6"/>
      <c r="R502" s="6"/>
      <c r="T502" s="6"/>
      <c r="V502" s="6"/>
      <c r="X502" s="6"/>
      <c r="BD502" s="6"/>
      <c r="BE502" s="6"/>
    </row>
    <row r="503" spans="1:57" hidden="1" x14ac:dyDescent="0.3">
      <c r="A503" s="6"/>
      <c r="C503" s="6"/>
      <c r="E503" s="6"/>
      <c r="F503" s="6"/>
      <c r="G503" s="6"/>
      <c r="H503" s="6"/>
      <c r="I503" s="6"/>
      <c r="P503" s="6"/>
      <c r="R503" s="6"/>
      <c r="T503" s="6"/>
      <c r="V503" s="6"/>
      <c r="X503" s="6"/>
      <c r="BD503" s="6"/>
      <c r="BE503" s="6"/>
    </row>
    <row r="504" spans="1:57" hidden="1" x14ac:dyDescent="0.3">
      <c r="A504" s="6"/>
      <c r="C504" s="6"/>
      <c r="E504" s="6"/>
      <c r="F504" s="6"/>
      <c r="G504" s="6"/>
      <c r="H504" s="6"/>
      <c r="I504" s="6"/>
      <c r="P504" s="6"/>
      <c r="R504" s="6"/>
      <c r="T504" s="6"/>
      <c r="V504" s="6"/>
      <c r="X504" s="6"/>
      <c r="BD504" s="6"/>
      <c r="BE504" s="6"/>
    </row>
    <row r="505" spans="1:57" hidden="1" x14ac:dyDescent="0.3">
      <c r="A505" s="6"/>
      <c r="C505" s="6"/>
      <c r="E505" s="6"/>
      <c r="F505" s="6"/>
      <c r="G505" s="6"/>
      <c r="H505" s="6"/>
      <c r="I505" s="6"/>
      <c r="P505" s="6"/>
      <c r="R505" s="6"/>
      <c r="T505" s="6"/>
      <c r="V505" s="6"/>
      <c r="X505" s="6"/>
      <c r="BD505" s="6"/>
      <c r="BE505" s="6"/>
    </row>
    <row r="506" spans="1:57" hidden="1" x14ac:dyDescent="0.3">
      <c r="A506" s="6"/>
      <c r="C506" s="6"/>
      <c r="E506" s="6"/>
      <c r="F506" s="6"/>
      <c r="G506" s="6"/>
      <c r="H506" s="6"/>
      <c r="I506" s="6"/>
      <c r="P506" s="6"/>
      <c r="R506" s="6"/>
      <c r="T506" s="6"/>
      <c r="V506" s="6"/>
      <c r="X506" s="6"/>
      <c r="BD506" s="6"/>
      <c r="BE506" s="6"/>
    </row>
    <row r="507" spans="1:57" hidden="1" x14ac:dyDescent="0.3">
      <c r="A507" s="6"/>
      <c r="C507" s="6"/>
      <c r="E507" s="6"/>
      <c r="F507" s="6"/>
      <c r="G507" s="6"/>
      <c r="H507" s="6"/>
      <c r="I507" s="6"/>
      <c r="P507" s="6"/>
      <c r="R507" s="6"/>
      <c r="T507" s="6"/>
      <c r="V507" s="6"/>
      <c r="X507" s="6"/>
      <c r="BD507" s="6"/>
      <c r="BE507" s="6"/>
    </row>
    <row r="508" spans="1:57" hidden="1" x14ac:dyDescent="0.3">
      <c r="A508" s="6"/>
      <c r="C508" s="6"/>
      <c r="E508" s="6"/>
      <c r="F508" s="6"/>
      <c r="G508" s="6"/>
      <c r="H508" s="6"/>
      <c r="I508" s="6"/>
      <c r="P508" s="6"/>
      <c r="R508" s="6"/>
      <c r="T508" s="6"/>
      <c r="V508" s="6"/>
      <c r="X508" s="6"/>
      <c r="BD508" s="6"/>
      <c r="BE508" s="6"/>
    </row>
    <row r="509" spans="1:57" hidden="1" x14ac:dyDescent="0.3">
      <c r="A509" s="6"/>
      <c r="C509" s="6"/>
      <c r="E509" s="6"/>
      <c r="F509" s="6"/>
      <c r="G509" s="6"/>
      <c r="H509" s="6"/>
      <c r="I509" s="6"/>
      <c r="P509" s="6"/>
      <c r="R509" s="6"/>
      <c r="T509" s="6"/>
      <c r="V509" s="6"/>
      <c r="X509" s="6"/>
      <c r="BD509" s="6"/>
      <c r="BE509" s="6"/>
    </row>
    <row r="510" spans="1:57" hidden="1" x14ac:dyDescent="0.3">
      <c r="A510" s="6"/>
      <c r="C510" s="6"/>
      <c r="E510" s="6"/>
      <c r="F510" s="6"/>
      <c r="G510" s="6"/>
      <c r="H510" s="6"/>
      <c r="I510" s="6"/>
      <c r="P510" s="6"/>
      <c r="R510" s="6"/>
      <c r="T510" s="6"/>
      <c r="V510" s="6"/>
      <c r="X510" s="6"/>
      <c r="BD510" s="6"/>
      <c r="BE510" s="6"/>
    </row>
    <row r="511" spans="1:57" hidden="1" x14ac:dyDescent="0.3">
      <c r="A511" s="6"/>
      <c r="C511" s="6"/>
      <c r="E511" s="6"/>
      <c r="F511" s="6"/>
      <c r="G511" s="6"/>
      <c r="H511" s="6"/>
      <c r="I511" s="6"/>
      <c r="P511" s="6"/>
      <c r="R511" s="6"/>
      <c r="T511" s="6"/>
      <c r="V511" s="6"/>
      <c r="X511" s="6"/>
      <c r="BD511" s="6"/>
      <c r="BE511" s="6"/>
    </row>
    <row r="512" spans="1:57" hidden="1" x14ac:dyDescent="0.3">
      <c r="A512" s="6"/>
      <c r="C512" s="6"/>
      <c r="E512" s="6"/>
      <c r="F512" s="6"/>
      <c r="G512" s="6"/>
      <c r="H512" s="6"/>
      <c r="I512" s="6"/>
      <c r="P512" s="6"/>
      <c r="R512" s="6"/>
      <c r="T512" s="6"/>
      <c r="V512" s="6"/>
      <c r="X512" s="6"/>
      <c r="BD512" s="6"/>
      <c r="BE512" s="6"/>
    </row>
    <row r="513" spans="1:57" hidden="1" x14ac:dyDescent="0.3">
      <c r="A513" s="6"/>
      <c r="C513" s="6"/>
      <c r="E513" s="6"/>
      <c r="F513" s="6"/>
      <c r="G513" s="6"/>
      <c r="H513" s="6"/>
      <c r="I513" s="6"/>
      <c r="P513" s="6"/>
      <c r="R513" s="6"/>
      <c r="T513" s="6"/>
      <c r="V513" s="6"/>
      <c r="X513" s="6"/>
      <c r="BD513" s="6"/>
      <c r="BE513" s="6"/>
    </row>
    <row r="514" spans="1:57" hidden="1" x14ac:dyDescent="0.3">
      <c r="A514" s="6"/>
      <c r="C514" s="6"/>
      <c r="E514" s="6"/>
      <c r="F514" s="6"/>
      <c r="G514" s="6"/>
      <c r="H514" s="6"/>
      <c r="I514" s="6"/>
      <c r="P514" s="6"/>
      <c r="R514" s="6"/>
      <c r="T514" s="6"/>
      <c r="V514" s="6"/>
      <c r="X514" s="6"/>
      <c r="BD514" s="6"/>
      <c r="BE514" s="6"/>
    </row>
    <row r="515" spans="1:57" hidden="1" x14ac:dyDescent="0.3">
      <c r="A515" s="6"/>
      <c r="C515" s="6"/>
      <c r="E515" s="6"/>
      <c r="F515" s="6"/>
      <c r="G515" s="6"/>
      <c r="H515" s="6"/>
      <c r="I515" s="6"/>
      <c r="P515" s="6"/>
      <c r="R515" s="6"/>
      <c r="T515" s="6"/>
      <c r="V515" s="6"/>
      <c r="X515" s="6"/>
      <c r="BD515" s="6"/>
      <c r="BE515" s="6"/>
    </row>
    <row r="516" spans="1:57" hidden="1" x14ac:dyDescent="0.3">
      <c r="A516" s="6"/>
      <c r="C516" s="6"/>
      <c r="E516" s="6"/>
      <c r="F516" s="6"/>
      <c r="G516" s="6"/>
      <c r="H516" s="6"/>
      <c r="I516" s="6"/>
      <c r="P516" s="6"/>
      <c r="R516" s="6"/>
      <c r="T516" s="6"/>
      <c r="V516" s="6"/>
      <c r="X516" s="6"/>
      <c r="BD516" s="6"/>
      <c r="BE516" s="6"/>
    </row>
    <row r="517" spans="1:57" hidden="1" x14ac:dyDescent="0.3">
      <c r="A517" s="6"/>
      <c r="C517" s="6"/>
      <c r="E517" s="6"/>
      <c r="F517" s="6"/>
      <c r="G517" s="6"/>
      <c r="H517" s="6"/>
      <c r="I517" s="6"/>
      <c r="P517" s="6"/>
      <c r="R517" s="6"/>
      <c r="T517" s="6"/>
      <c r="V517" s="6"/>
      <c r="X517" s="6"/>
      <c r="BD517" s="6"/>
      <c r="BE517" s="6"/>
    </row>
    <row r="518" spans="1:57" hidden="1" x14ac:dyDescent="0.3">
      <c r="A518" s="6"/>
      <c r="C518" s="6"/>
      <c r="E518" s="6"/>
      <c r="F518" s="6"/>
      <c r="G518" s="6"/>
      <c r="H518" s="6"/>
      <c r="I518" s="6"/>
      <c r="P518" s="6"/>
      <c r="R518" s="6"/>
      <c r="T518" s="6"/>
      <c r="V518" s="6"/>
      <c r="X518" s="6"/>
      <c r="BD518" s="6"/>
      <c r="BE518" s="6"/>
    </row>
    <row r="519" spans="1:57" hidden="1" x14ac:dyDescent="0.3">
      <c r="A519" s="6"/>
      <c r="C519" s="6"/>
      <c r="E519" s="6"/>
      <c r="F519" s="6"/>
      <c r="G519" s="6"/>
      <c r="H519" s="6"/>
      <c r="I519" s="6"/>
      <c r="P519" s="6"/>
      <c r="R519" s="6"/>
      <c r="T519" s="6"/>
      <c r="V519" s="6"/>
      <c r="X519" s="6"/>
      <c r="BD519" s="6"/>
      <c r="BE519" s="6"/>
    </row>
    <row r="520" spans="1:57" hidden="1" x14ac:dyDescent="0.3">
      <c r="A520" s="6"/>
      <c r="C520" s="6"/>
      <c r="E520" s="6"/>
      <c r="F520" s="6"/>
      <c r="G520" s="6"/>
      <c r="H520" s="6"/>
      <c r="I520" s="6"/>
      <c r="P520" s="6"/>
      <c r="R520" s="6"/>
      <c r="T520" s="6"/>
      <c r="V520" s="6"/>
      <c r="X520" s="6"/>
      <c r="BD520" s="6"/>
      <c r="BE520" s="6"/>
    </row>
    <row r="521" spans="1:57" hidden="1" x14ac:dyDescent="0.3">
      <c r="A521" s="6"/>
      <c r="C521" s="6"/>
      <c r="E521" s="6"/>
      <c r="F521" s="6"/>
      <c r="G521" s="6"/>
      <c r="H521" s="6"/>
      <c r="I521" s="6"/>
      <c r="P521" s="6"/>
      <c r="R521" s="6"/>
      <c r="T521" s="6"/>
      <c r="V521" s="6"/>
      <c r="X521" s="6"/>
      <c r="BD521" s="6"/>
      <c r="BE521" s="6"/>
    </row>
    <row r="522" spans="1:57" hidden="1" x14ac:dyDescent="0.3">
      <c r="A522" s="6"/>
      <c r="C522" s="6"/>
      <c r="E522" s="6"/>
      <c r="F522" s="6"/>
      <c r="G522" s="6"/>
      <c r="H522" s="6"/>
      <c r="I522" s="6"/>
      <c r="P522" s="6"/>
      <c r="R522" s="6"/>
      <c r="T522" s="6"/>
      <c r="V522" s="6"/>
      <c r="X522" s="6"/>
      <c r="BD522" s="6"/>
      <c r="BE522" s="6"/>
    </row>
    <row r="523" spans="1:57" hidden="1" x14ac:dyDescent="0.3">
      <c r="A523" s="6"/>
      <c r="C523" s="6"/>
      <c r="E523" s="6"/>
      <c r="F523" s="6"/>
      <c r="G523" s="6"/>
      <c r="H523" s="6"/>
      <c r="I523" s="6"/>
      <c r="P523" s="6"/>
      <c r="R523" s="6"/>
      <c r="T523" s="6"/>
      <c r="V523" s="6"/>
      <c r="X523" s="6"/>
      <c r="BD523" s="6"/>
      <c r="BE523" s="6"/>
    </row>
    <row r="524" spans="1:57" hidden="1" x14ac:dyDescent="0.3">
      <c r="A524" s="6"/>
      <c r="C524" s="6"/>
      <c r="E524" s="6"/>
      <c r="F524" s="6"/>
      <c r="G524" s="6"/>
      <c r="H524" s="6"/>
      <c r="I524" s="6"/>
      <c r="P524" s="6"/>
      <c r="R524" s="6"/>
      <c r="T524" s="6"/>
      <c r="V524" s="6"/>
      <c r="X524" s="6"/>
      <c r="BD524" s="6"/>
      <c r="BE524" s="6"/>
    </row>
    <row r="525" spans="1:57" x14ac:dyDescent="0.3">
      <c r="A525" s="6"/>
      <c r="C525" s="6"/>
      <c r="E525" s="6"/>
      <c r="F525" s="6"/>
      <c r="G525" s="6"/>
      <c r="H525" s="6"/>
      <c r="I525" s="6"/>
      <c r="J525" s="12"/>
      <c r="P525" s="6"/>
      <c r="R525" s="6"/>
      <c r="T525" s="6"/>
      <c r="V525" s="6"/>
      <c r="X525" s="6"/>
      <c r="BD525" s="6"/>
      <c r="BE525" s="6"/>
    </row>
    <row r="526" spans="1:57" x14ac:dyDescent="0.3">
      <c r="A526" s="6"/>
      <c r="C526" s="6"/>
      <c r="E526" s="6"/>
      <c r="F526" s="6"/>
      <c r="G526" s="6"/>
      <c r="H526" s="6"/>
      <c r="I526" s="6"/>
      <c r="P526" s="6"/>
      <c r="R526" s="6"/>
      <c r="T526" s="6"/>
      <c r="V526" s="6"/>
      <c r="X526" s="6"/>
      <c r="BB526" s="12"/>
      <c r="BD526" s="6"/>
      <c r="BE526" s="6"/>
    </row>
    <row r="527" spans="1:57" x14ac:dyDescent="0.3">
      <c r="BB527" s="12"/>
    </row>
    <row r="528" spans="1:57" x14ac:dyDescent="0.3">
      <c r="J528" s="12"/>
      <c r="BB528" s="12"/>
    </row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</sheetData>
  <sheetProtection formatCells="0" formatColumns="0" formatRows="0" insertColumns="0" insertRows="0" insertHyperlinks="0" deleteColumns="0" deleteRows="0" selectLockedCells="1" sort="0" autoFilter="0" pivotTables="0"/>
  <autoFilter ref="A6:BC334"/>
  <mergeCells count="6">
    <mergeCell ref="F5:H5"/>
    <mergeCell ref="A1:B1"/>
    <mergeCell ref="C1:D1"/>
    <mergeCell ref="C2:D2"/>
    <mergeCell ref="C3:D3"/>
    <mergeCell ref="C4:D4"/>
  </mergeCells>
  <conditionalFormatting sqref="F5">
    <cfRule type="containsText" dxfId="1" priority="3" operator="containsText" text="PATIKRINTI">
      <formula>NOT(ISERROR(SEARCH("PATIKRINTI",F5)))</formula>
    </cfRule>
  </conditionalFormatting>
  <conditionalFormatting sqref="E5">
    <cfRule type="expression" dxfId="0" priority="2">
      <formula>$F$5="&lt;==PATIKRINTI ĮRENGINIŲ SKAIČIŲ SU Eil. Nr."</formula>
    </cfRule>
  </conditionalFormatting>
  <conditionalFormatting sqref="BF7:BF33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ŠESD ataskaitų suvestinė 2016</vt:lpstr>
    </vt:vector>
  </TitlesOfParts>
  <Company>Aplinkos apsaugos agentūra</Company>
  <LinksUpToDate>false</LinksUpToDate>
  <SharedDoc>false</SharedDoc>
  <HyperlinkBase>http://klimatas.gamta.lt/cms/index?rubricId=35c6fcad-1114-495d-9926-f40613232509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m. ŠESD suvestinė</dc:title>
  <dc:subject>ES ATLPS</dc:subject>
  <dc:creator>Aušra Nausėdienė;Tomas Aukštinaitis</dc:creator>
  <cp:lastModifiedBy>Karolis Šulinskas</cp:lastModifiedBy>
  <dcterms:created xsi:type="dcterms:W3CDTF">2015-03-18T06:10:28Z</dcterms:created>
  <dcterms:modified xsi:type="dcterms:W3CDTF">2017-05-19T11:10:54Z</dcterms:modified>
</cp:coreProperties>
</file>